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vozabal\Downloads\"/>
    </mc:Choice>
  </mc:AlternateContent>
  <bookViews>
    <workbookView xWindow="0" yWindow="0" windowWidth="0" windowHeight="0"/>
  </bookViews>
  <sheets>
    <sheet name="Rekapitulace stavby" sheetId="1" r:id="rId1"/>
    <sheet name="SO 100 - Komunikace a zpe..." sheetId="2" r:id="rId2"/>
    <sheet name="SO 150 - Dopravní značení..." sheetId="3" r:id="rId3"/>
    <sheet name="SO 160 - Dopravní značení..." sheetId="4" r:id="rId4"/>
    <sheet name="SO 300 - Přípojky uličníc..." sheetId="5" r:id="rId5"/>
    <sheet name="SO 430 - Úpravy veřejného..." sheetId="6" r:id="rId6"/>
    <sheet name="VON - Vedlejší a ostatní ..." sheetId="7" r:id="rId7"/>
    <sheet name="Pokyny pro vyplnění" sheetId="8" r:id="rId8"/>
  </sheets>
  <definedNames>
    <definedName name="_xlnm.Print_Area" localSheetId="0">'Rekapitulace stavby'!$D$4:$AO$36,'Rekapitulace stavby'!$C$42:$AQ$61</definedName>
    <definedName name="_xlnm.Print_Titles" localSheetId="0">'Rekapitulace stavby'!$52:$52</definedName>
    <definedName name="_xlnm._FilterDatabase" localSheetId="1" hidden="1">'SO 100 - Komunikace a zpe...'!$C$88:$K$537</definedName>
    <definedName name="_xlnm.Print_Area" localSheetId="1">'SO 100 - Komunikace a zpe...'!$C$4:$J$39,'SO 100 - Komunikace a zpe...'!$C$45:$J$70,'SO 100 - Komunikace a zpe...'!$C$76:$K$537</definedName>
    <definedName name="_xlnm.Print_Titles" localSheetId="1">'SO 100 - Komunikace a zpe...'!$88:$88</definedName>
    <definedName name="_xlnm._FilterDatabase" localSheetId="2" hidden="1">'SO 150 - Dopravní značení...'!$C$82:$K$202</definedName>
    <definedName name="_xlnm.Print_Area" localSheetId="2">'SO 150 - Dopravní značení...'!$C$4:$J$39,'SO 150 - Dopravní značení...'!$C$45:$J$64,'SO 150 - Dopravní značení...'!$C$70:$K$202</definedName>
    <definedName name="_xlnm.Print_Titles" localSheetId="2">'SO 150 - Dopravní značení...'!$82:$82</definedName>
    <definedName name="_xlnm._FilterDatabase" localSheetId="3" hidden="1">'SO 160 - Dopravní značení...'!$C$82:$K$200</definedName>
    <definedName name="_xlnm.Print_Area" localSheetId="3">'SO 160 - Dopravní značení...'!$C$4:$J$39,'SO 160 - Dopravní značení...'!$C$45:$J$64,'SO 160 - Dopravní značení...'!$C$70:$K$200</definedName>
    <definedName name="_xlnm.Print_Titles" localSheetId="3">'SO 160 - Dopravní značení...'!$82:$82</definedName>
    <definedName name="_xlnm._FilterDatabase" localSheetId="4" hidden="1">'SO 300 - Přípojky uličníc...'!$C$84:$K$175</definedName>
    <definedName name="_xlnm.Print_Area" localSheetId="4">'SO 300 - Přípojky uličníc...'!$C$4:$J$39,'SO 300 - Přípojky uličníc...'!$C$45:$J$66,'SO 300 - Přípojky uličníc...'!$C$72:$K$175</definedName>
    <definedName name="_xlnm.Print_Titles" localSheetId="4">'SO 300 - Přípojky uličníc...'!$84:$84</definedName>
    <definedName name="_xlnm._FilterDatabase" localSheetId="5" hidden="1">'SO 430 - Úpravy veřejného...'!$C$89:$K$184</definedName>
    <definedName name="_xlnm.Print_Area" localSheetId="5">'SO 430 - Úpravy veřejného...'!$C$4:$J$39,'SO 430 - Úpravy veřejného...'!$C$45:$J$71,'SO 430 - Úpravy veřejného...'!$C$77:$K$184</definedName>
    <definedName name="_xlnm.Print_Titles" localSheetId="5">'SO 430 - Úpravy veřejného...'!$89:$89</definedName>
    <definedName name="_xlnm._FilterDatabase" localSheetId="6" hidden="1">'VON - Vedlejší a ostatní ...'!$C$85:$K$132</definedName>
    <definedName name="_xlnm.Print_Area" localSheetId="6">'VON - Vedlejší a ostatní ...'!$C$4:$J$39,'VON - Vedlejší a ostatní ...'!$C$45:$J$67,'VON - Vedlejší a ostatní ...'!$C$73:$K$132</definedName>
    <definedName name="_xlnm.Print_Titles" localSheetId="6">'VON - Vedlejší a ostatní ...'!$85:$85</definedName>
    <definedName name="_xlnm.Print_Area" localSheetId="7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7" l="1" r="J37"/>
  <c r="J36"/>
  <c i="1" r="AY60"/>
  <c i="7" r="J35"/>
  <c i="1" r="AX60"/>
  <c i="7" r="BI130"/>
  <c r="BH130"/>
  <c r="BG130"/>
  <c r="BF130"/>
  <c r="T130"/>
  <c r="T129"/>
  <c r="R130"/>
  <c r="R129"/>
  <c r="P130"/>
  <c r="P129"/>
  <c r="BI126"/>
  <c r="BH126"/>
  <c r="BG126"/>
  <c r="BF126"/>
  <c r="T126"/>
  <c r="T125"/>
  <c r="R126"/>
  <c r="R125"/>
  <c r="P126"/>
  <c r="P125"/>
  <c r="BI122"/>
  <c r="BH122"/>
  <c r="BG122"/>
  <c r="BF122"/>
  <c r="T122"/>
  <c r="R122"/>
  <c r="P122"/>
  <c r="BI119"/>
  <c r="BH119"/>
  <c r="BG119"/>
  <c r="BF119"/>
  <c r="T119"/>
  <c r="R119"/>
  <c r="P119"/>
  <c r="BI116"/>
  <c r="BH116"/>
  <c r="BG116"/>
  <c r="BF116"/>
  <c r="T116"/>
  <c r="R116"/>
  <c r="P116"/>
  <c r="BI113"/>
  <c r="BH113"/>
  <c r="BG113"/>
  <c r="BF113"/>
  <c r="T113"/>
  <c r="R113"/>
  <c r="P113"/>
  <c r="BI111"/>
  <c r="BH111"/>
  <c r="BG111"/>
  <c r="BF111"/>
  <c r="T111"/>
  <c r="R111"/>
  <c r="P111"/>
  <c r="BI108"/>
  <c r="BH108"/>
  <c r="BG108"/>
  <c r="BF108"/>
  <c r="T108"/>
  <c r="T107"/>
  <c r="R108"/>
  <c r="R107"/>
  <c r="P108"/>
  <c r="P107"/>
  <c r="BI104"/>
  <c r="BH104"/>
  <c r="BG104"/>
  <c r="BF104"/>
  <c r="T104"/>
  <c r="R104"/>
  <c r="P104"/>
  <c r="BI101"/>
  <c r="BH101"/>
  <c r="BG101"/>
  <c r="BF101"/>
  <c r="T101"/>
  <c r="R101"/>
  <c r="P101"/>
  <c r="BI98"/>
  <c r="BH98"/>
  <c r="BG98"/>
  <c r="BF98"/>
  <c r="T98"/>
  <c r="R98"/>
  <c r="P98"/>
  <c r="BI95"/>
  <c r="BH95"/>
  <c r="BG95"/>
  <c r="BF95"/>
  <c r="T95"/>
  <c r="R95"/>
  <c r="P95"/>
  <c r="BI92"/>
  <c r="BH92"/>
  <c r="BG92"/>
  <c r="BF92"/>
  <c r="T92"/>
  <c r="R92"/>
  <c r="P92"/>
  <c r="BI89"/>
  <c r="BH89"/>
  <c r="BG89"/>
  <c r="BF89"/>
  <c r="T89"/>
  <c r="R89"/>
  <c r="P89"/>
  <c r="J82"/>
  <c r="F82"/>
  <c r="F80"/>
  <c r="E78"/>
  <c r="J54"/>
  <c r="F54"/>
  <c r="F52"/>
  <c r="E50"/>
  <c r="J24"/>
  <c r="E24"/>
  <c r="J83"/>
  <c r="J23"/>
  <c r="J18"/>
  <c r="E18"/>
  <c r="F83"/>
  <c r="J17"/>
  <c r="J12"/>
  <c r="J52"/>
  <c r="E7"/>
  <c r="E76"/>
  <c i="6" r="J37"/>
  <c r="J36"/>
  <c i="1" r="AY59"/>
  <c i="6" r="J35"/>
  <c i="1" r="AX59"/>
  <c i="6" r="BI183"/>
  <c r="BH183"/>
  <c r="BG183"/>
  <c r="BF183"/>
  <c r="T183"/>
  <c r="T182"/>
  <c r="R183"/>
  <c r="R182"/>
  <c r="P183"/>
  <c r="P182"/>
  <c r="BI180"/>
  <c r="BH180"/>
  <c r="BG180"/>
  <c r="BF180"/>
  <c r="T180"/>
  <c r="T179"/>
  <c r="R180"/>
  <c r="R179"/>
  <c r="P180"/>
  <c r="P179"/>
  <c r="BI177"/>
  <c r="BH177"/>
  <c r="BG177"/>
  <c r="BF177"/>
  <c r="T177"/>
  <c r="R177"/>
  <c r="P177"/>
  <c r="BI175"/>
  <c r="BH175"/>
  <c r="BG175"/>
  <c r="BF175"/>
  <c r="T175"/>
  <c r="R175"/>
  <c r="P175"/>
  <c r="BI173"/>
  <c r="BH173"/>
  <c r="BG173"/>
  <c r="BF173"/>
  <c r="T173"/>
  <c r="R173"/>
  <c r="P173"/>
  <c r="BI171"/>
  <c r="BH171"/>
  <c r="BG171"/>
  <c r="BF171"/>
  <c r="T171"/>
  <c r="R171"/>
  <c r="P171"/>
  <c r="BI166"/>
  <c r="BH166"/>
  <c r="BG166"/>
  <c r="BF166"/>
  <c r="T166"/>
  <c r="R166"/>
  <c r="P166"/>
  <c r="BI164"/>
  <c r="BH164"/>
  <c r="BG164"/>
  <c r="BF164"/>
  <c r="T164"/>
  <c r="R164"/>
  <c r="P164"/>
  <c r="BI162"/>
  <c r="BH162"/>
  <c r="BG162"/>
  <c r="BF162"/>
  <c r="T162"/>
  <c r="R162"/>
  <c r="P162"/>
  <c r="BI160"/>
  <c r="BH160"/>
  <c r="BG160"/>
  <c r="BF160"/>
  <c r="T160"/>
  <c r="R160"/>
  <c r="P160"/>
  <c r="BI158"/>
  <c r="BH158"/>
  <c r="BG158"/>
  <c r="BF158"/>
  <c r="T158"/>
  <c r="R158"/>
  <c r="P158"/>
  <c r="BI156"/>
  <c r="BH156"/>
  <c r="BG156"/>
  <c r="BF156"/>
  <c r="T156"/>
  <c r="R156"/>
  <c r="P156"/>
  <c r="BI154"/>
  <c r="BH154"/>
  <c r="BG154"/>
  <c r="BF154"/>
  <c r="T154"/>
  <c r="R154"/>
  <c r="P154"/>
  <c r="BI152"/>
  <c r="BH152"/>
  <c r="BG152"/>
  <c r="BF152"/>
  <c r="T152"/>
  <c r="R152"/>
  <c r="P152"/>
  <c r="BI150"/>
  <c r="BH150"/>
  <c r="BG150"/>
  <c r="BF150"/>
  <c r="T150"/>
  <c r="R150"/>
  <c r="P150"/>
  <c r="BI148"/>
  <c r="BH148"/>
  <c r="BG148"/>
  <c r="BF148"/>
  <c r="T148"/>
  <c r="R148"/>
  <c r="P148"/>
  <c r="BI146"/>
  <c r="BH146"/>
  <c r="BG146"/>
  <c r="BF146"/>
  <c r="T146"/>
  <c r="R146"/>
  <c r="P146"/>
  <c r="BI142"/>
  <c r="BH142"/>
  <c r="BG142"/>
  <c r="BF142"/>
  <c r="T142"/>
  <c r="R142"/>
  <c r="P142"/>
  <c r="BI140"/>
  <c r="BH140"/>
  <c r="BG140"/>
  <c r="BF140"/>
  <c r="T140"/>
  <c r="R140"/>
  <c r="P140"/>
  <c r="BI138"/>
  <c r="BH138"/>
  <c r="BG138"/>
  <c r="BF138"/>
  <c r="T138"/>
  <c r="R138"/>
  <c r="P138"/>
  <c r="BI136"/>
  <c r="BH136"/>
  <c r="BG136"/>
  <c r="BF136"/>
  <c r="T136"/>
  <c r="R136"/>
  <c r="P136"/>
  <c r="BI134"/>
  <c r="BH134"/>
  <c r="BG134"/>
  <c r="BF134"/>
  <c r="T134"/>
  <c r="R134"/>
  <c r="P134"/>
  <c r="BI130"/>
  <c r="BH130"/>
  <c r="BG130"/>
  <c r="BF130"/>
  <c r="T130"/>
  <c r="T129"/>
  <c r="R130"/>
  <c r="R129"/>
  <c r="P130"/>
  <c r="P129"/>
  <c r="BI126"/>
  <c r="BH126"/>
  <c r="BG126"/>
  <c r="BF126"/>
  <c r="T126"/>
  <c r="R126"/>
  <c r="P126"/>
  <c r="BI123"/>
  <c r="BH123"/>
  <c r="BG123"/>
  <c r="BF123"/>
  <c r="T123"/>
  <c r="R123"/>
  <c r="P123"/>
  <c r="BI120"/>
  <c r="BH120"/>
  <c r="BG120"/>
  <c r="BF120"/>
  <c r="T120"/>
  <c r="R120"/>
  <c r="P120"/>
  <c r="BI116"/>
  <c r="BH116"/>
  <c r="BG116"/>
  <c r="BF116"/>
  <c r="T116"/>
  <c r="R116"/>
  <c r="P116"/>
  <c r="BI113"/>
  <c r="BH113"/>
  <c r="BG113"/>
  <c r="BF113"/>
  <c r="T113"/>
  <c r="R113"/>
  <c r="P113"/>
  <c r="BI109"/>
  <c r="BH109"/>
  <c r="BG109"/>
  <c r="BF109"/>
  <c r="T109"/>
  <c r="R109"/>
  <c r="P109"/>
  <c r="BI106"/>
  <c r="BH106"/>
  <c r="BG106"/>
  <c r="BF106"/>
  <c r="T106"/>
  <c r="R106"/>
  <c r="P106"/>
  <c r="BI102"/>
  <c r="BH102"/>
  <c r="BG102"/>
  <c r="BF102"/>
  <c r="T102"/>
  <c r="R102"/>
  <c r="P102"/>
  <c r="BI99"/>
  <c r="BH99"/>
  <c r="BG99"/>
  <c r="BF99"/>
  <c r="T99"/>
  <c r="R99"/>
  <c r="P99"/>
  <c r="BI96"/>
  <c r="BH96"/>
  <c r="BG96"/>
  <c r="BF96"/>
  <c r="T96"/>
  <c r="R96"/>
  <c r="P96"/>
  <c r="BI93"/>
  <c r="BH93"/>
  <c r="BG93"/>
  <c r="BF93"/>
  <c r="T93"/>
  <c r="R93"/>
  <c r="P93"/>
  <c r="J86"/>
  <c r="F86"/>
  <c r="F84"/>
  <c r="E82"/>
  <c r="J54"/>
  <c r="F54"/>
  <c r="F52"/>
  <c r="E50"/>
  <c r="J24"/>
  <c r="E24"/>
  <c r="J55"/>
  <c r="J23"/>
  <c r="J18"/>
  <c r="E18"/>
  <c r="F87"/>
  <c r="J17"/>
  <c r="J12"/>
  <c r="J84"/>
  <c r="E7"/>
  <c r="E80"/>
  <c i="5" r="J37"/>
  <c r="J36"/>
  <c i="1" r="AY58"/>
  <c i="5" r="J35"/>
  <c i="1" r="AX58"/>
  <c i="5" r="BI174"/>
  <c r="BH174"/>
  <c r="BG174"/>
  <c r="BF174"/>
  <c r="T174"/>
  <c r="T173"/>
  <c r="R174"/>
  <c r="R173"/>
  <c r="P174"/>
  <c r="P173"/>
  <c r="BI168"/>
  <c r="BH168"/>
  <c r="BG168"/>
  <c r="BF168"/>
  <c r="T168"/>
  <c r="R168"/>
  <c r="P168"/>
  <c r="BI164"/>
  <c r="BH164"/>
  <c r="BG164"/>
  <c r="BF164"/>
  <c r="T164"/>
  <c r="R164"/>
  <c r="P164"/>
  <c r="BI159"/>
  <c r="BH159"/>
  <c r="BG159"/>
  <c r="BF159"/>
  <c r="T159"/>
  <c r="R159"/>
  <c r="P159"/>
  <c r="BI155"/>
  <c r="BH155"/>
  <c r="BG155"/>
  <c r="BF155"/>
  <c r="T155"/>
  <c r="R155"/>
  <c r="P155"/>
  <c r="BI151"/>
  <c r="BH151"/>
  <c r="BG151"/>
  <c r="BF151"/>
  <c r="T151"/>
  <c r="R151"/>
  <c r="P151"/>
  <c r="BI147"/>
  <c r="BH147"/>
  <c r="BG147"/>
  <c r="BF147"/>
  <c r="T147"/>
  <c r="R147"/>
  <c r="P147"/>
  <c r="BI143"/>
  <c r="BH143"/>
  <c r="BG143"/>
  <c r="BF143"/>
  <c r="T143"/>
  <c r="R143"/>
  <c r="P143"/>
  <c r="BI139"/>
  <c r="BH139"/>
  <c r="BG139"/>
  <c r="BF139"/>
  <c r="T139"/>
  <c r="R139"/>
  <c r="P139"/>
  <c r="BI134"/>
  <c r="BH134"/>
  <c r="BG134"/>
  <c r="BF134"/>
  <c r="T134"/>
  <c r="T133"/>
  <c r="R134"/>
  <c r="R133"/>
  <c r="P134"/>
  <c r="P133"/>
  <c r="BI129"/>
  <c r="BH129"/>
  <c r="BG129"/>
  <c r="BF129"/>
  <c r="T129"/>
  <c r="T128"/>
  <c r="R129"/>
  <c r="R128"/>
  <c r="P129"/>
  <c r="P128"/>
  <c r="BI124"/>
  <c r="BH124"/>
  <c r="BG124"/>
  <c r="BF124"/>
  <c r="T124"/>
  <c r="R124"/>
  <c r="P124"/>
  <c r="BI119"/>
  <c r="BH119"/>
  <c r="BG119"/>
  <c r="BF119"/>
  <c r="T119"/>
  <c r="R119"/>
  <c r="P119"/>
  <c r="BI113"/>
  <c r="BH113"/>
  <c r="BG113"/>
  <c r="BF113"/>
  <c r="T113"/>
  <c r="R113"/>
  <c r="P113"/>
  <c r="BI109"/>
  <c r="BH109"/>
  <c r="BG109"/>
  <c r="BF109"/>
  <c r="T109"/>
  <c r="R109"/>
  <c r="P109"/>
  <c r="BI106"/>
  <c r="BH106"/>
  <c r="BG106"/>
  <c r="BF106"/>
  <c r="T106"/>
  <c r="R106"/>
  <c r="P106"/>
  <c r="BI102"/>
  <c r="BH102"/>
  <c r="BG102"/>
  <c r="BF102"/>
  <c r="T102"/>
  <c r="R102"/>
  <c r="P102"/>
  <c r="BI98"/>
  <c r="BH98"/>
  <c r="BG98"/>
  <c r="BF98"/>
  <c r="T98"/>
  <c r="R98"/>
  <c r="P98"/>
  <c r="BI93"/>
  <c r="BH93"/>
  <c r="BG93"/>
  <c r="BF93"/>
  <c r="T93"/>
  <c r="R93"/>
  <c r="P93"/>
  <c r="BI88"/>
  <c r="BH88"/>
  <c r="BG88"/>
  <c r="BF88"/>
  <c r="T88"/>
  <c r="R88"/>
  <c r="P88"/>
  <c r="J81"/>
  <c r="F81"/>
  <c r="F79"/>
  <c r="E77"/>
  <c r="J54"/>
  <c r="F54"/>
  <c r="F52"/>
  <c r="E50"/>
  <c r="J24"/>
  <c r="E24"/>
  <c r="J82"/>
  <c r="J23"/>
  <c r="J18"/>
  <c r="E18"/>
  <c r="F55"/>
  <c r="J17"/>
  <c r="J12"/>
  <c r="J79"/>
  <c r="E7"/>
  <c r="E75"/>
  <c i="4" r="J37"/>
  <c r="J36"/>
  <c i="1" r="AY57"/>
  <c i="4" r="J35"/>
  <c i="1" r="AX57"/>
  <c i="4" r="BI199"/>
  <c r="BH199"/>
  <c r="BG199"/>
  <c r="BF199"/>
  <c r="T199"/>
  <c r="T198"/>
  <c r="R199"/>
  <c r="R198"/>
  <c r="P199"/>
  <c r="P198"/>
  <c r="BI193"/>
  <c r="BH193"/>
  <c r="BG193"/>
  <c r="BF193"/>
  <c r="T193"/>
  <c r="R193"/>
  <c r="P193"/>
  <c r="BI188"/>
  <c r="BH188"/>
  <c r="BG188"/>
  <c r="BF188"/>
  <c r="T188"/>
  <c r="R188"/>
  <c r="P188"/>
  <c r="BI183"/>
  <c r="BH183"/>
  <c r="BG183"/>
  <c r="BF183"/>
  <c r="T183"/>
  <c r="R183"/>
  <c r="P183"/>
  <c r="BI178"/>
  <c r="BH178"/>
  <c r="BG178"/>
  <c r="BF178"/>
  <c r="T178"/>
  <c r="R178"/>
  <c r="P178"/>
  <c r="BI172"/>
  <c r="BH172"/>
  <c r="BG172"/>
  <c r="BF172"/>
  <c r="T172"/>
  <c r="R172"/>
  <c r="P172"/>
  <c r="BI167"/>
  <c r="BH167"/>
  <c r="BG167"/>
  <c r="BF167"/>
  <c r="T167"/>
  <c r="R167"/>
  <c r="P167"/>
  <c r="BI156"/>
  <c r="BH156"/>
  <c r="BG156"/>
  <c r="BF156"/>
  <c r="T156"/>
  <c r="R156"/>
  <c r="P156"/>
  <c r="BI154"/>
  <c r="BH154"/>
  <c r="BG154"/>
  <c r="BF154"/>
  <c r="T154"/>
  <c r="R154"/>
  <c r="P154"/>
  <c r="BI147"/>
  <c r="BH147"/>
  <c r="BG147"/>
  <c r="BF147"/>
  <c r="T147"/>
  <c r="R147"/>
  <c r="P147"/>
  <c r="BI137"/>
  <c r="BH137"/>
  <c r="BG137"/>
  <c r="BF137"/>
  <c r="T137"/>
  <c r="R137"/>
  <c r="P137"/>
  <c r="BI134"/>
  <c r="BH134"/>
  <c r="BG134"/>
  <c r="BF134"/>
  <c r="T134"/>
  <c r="R134"/>
  <c r="P134"/>
  <c r="BI130"/>
  <c r="BH130"/>
  <c r="BG130"/>
  <c r="BF130"/>
  <c r="T130"/>
  <c r="R130"/>
  <c r="P130"/>
  <c r="BI127"/>
  <c r="BH127"/>
  <c r="BG127"/>
  <c r="BF127"/>
  <c r="T127"/>
  <c r="R127"/>
  <c r="P127"/>
  <c r="BI123"/>
  <c r="BH123"/>
  <c r="BG123"/>
  <c r="BF123"/>
  <c r="T123"/>
  <c r="R123"/>
  <c r="P123"/>
  <c r="BI120"/>
  <c r="BH120"/>
  <c r="BG120"/>
  <c r="BF120"/>
  <c r="T120"/>
  <c r="R120"/>
  <c r="P120"/>
  <c r="BI116"/>
  <c r="BH116"/>
  <c r="BG116"/>
  <c r="BF116"/>
  <c r="T116"/>
  <c r="R116"/>
  <c r="P116"/>
  <c r="BI113"/>
  <c r="BH113"/>
  <c r="BG113"/>
  <c r="BF113"/>
  <c r="T113"/>
  <c r="R113"/>
  <c r="P113"/>
  <c r="BI110"/>
  <c r="BH110"/>
  <c r="BG110"/>
  <c r="BF110"/>
  <c r="T110"/>
  <c r="R110"/>
  <c r="P110"/>
  <c r="BI107"/>
  <c r="BH107"/>
  <c r="BG107"/>
  <c r="BF107"/>
  <c r="T107"/>
  <c r="R107"/>
  <c r="P107"/>
  <c r="BI104"/>
  <c r="BH104"/>
  <c r="BG104"/>
  <c r="BF104"/>
  <c r="T104"/>
  <c r="R104"/>
  <c r="P104"/>
  <c r="BI101"/>
  <c r="BH101"/>
  <c r="BG101"/>
  <c r="BF101"/>
  <c r="T101"/>
  <c r="R101"/>
  <c r="P101"/>
  <c r="BI98"/>
  <c r="BH98"/>
  <c r="BG98"/>
  <c r="BF98"/>
  <c r="T98"/>
  <c r="R98"/>
  <c r="P98"/>
  <c r="BI92"/>
  <c r="BH92"/>
  <c r="BG92"/>
  <c r="BF92"/>
  <c r="T92"/>
  <c r="R92"/>
  <c r="P92"/>
  <c r="BI86"/>
  <c r="BH86"/>
  <c r="BG86"/>
  <c r="BF86"/>
  <c r="T86"/>
  <c r="T85"/>
  <c r="R86"/>
  <c r="R85"/>
  <c r="P86"/>
  <c r="P85"/>
  <c r="J79"/>
  <c r="F79"/>
  <c r="F77"/>
  <c r="E75"/>
  <c r="J54"/>
  <c r="F54"/>
  <c r="F52"/>
  <c r="E50"/>
  <c r="J24"/>
  <c r="E24"/>
  <c r="J55"/>
  <c r="J23"/>
  <c r="J18"/>
  <c r="E18"/>
  <c r="F55"/>
  <c r="J17"/>
  <c r="J12"/>
  <c r="J52"/>
  <c r="E7"/>
  <c r="E48"/>
  <c i="3" r="J37"/>
  <c r="J36"/>
  <c i="1" r="AY56"/>
  <c i="3" r="J35"/>
  <c i="1" r="AX56"/>
  <c i="3" r="BI201"/>
  <c r="BH201"/>
  <c r="BG201"/>
  <c r="BF201"/>
  <c r="T201"/>
  <c r="T200"/>
  <c r="R201"/>
  <c r="R200"/>
  <c r="P201"/>
  <c r="P200"/>
  <c r="BI195"/>
  <c r="BH195"/>
  <c r="BG195"/>
  <c r="BF195"/>
  <c r="T195"/>
  <c r="R195"/>
  <c r="P195"/>
  <c r="BI190"/>
  <c r="BH190"/>
  <c r="BG190"/>
  <c r="BF190"/>
  <c r="T190"/>
  <c r="R190"/>
  <c r="P190"/>
  <c r="BI185"/>
  <c r="BH185"/>
  <c r="BG185"/>
  <c r="BF185"/>
  <c r="T185"/>
  <c r="R185"/>
  <c r="P185"/>
  <c r="BI179"/>
  <c r="BH179"/>
  <c r="BG179"/>
  <c r="BF179"/>
  <c r="T179"/>
  <c r="R179"/>
  <c r="P179"/>
  <c r="BI174"/>
  <c r="BH174"/>
  <c r="BG174"/>
  <c r="BF174"/>
  <c r="T174"/>
  <c r="R174"/>
  <c r="P174"/>
  <c r="BI168"/>
  <c r="BH168"/>
  <c r="BG168"/>
  <c r="BF168"/>
  <c r="T168"/>
  <c r="R168"/>
  <c r="P168"/>
  <c r="BI164"/>
  <c r="BH164"/>
  <c r="BG164"/>
  <c r="BF164"/>
  <c r="T164"/>
  <c r="R164"/>
  <c r="P164"/>
  <c r="BI159"/>
  <c r="BH159"/>
  <c r="BG159"/>
  <c r="BF159"/>
  <c r="T159"/>
  <c r="R159"/>
  <c r="P159"/>
  <c r="BI154"/>
  <c r="BH154"/>
  <c r="BG154"/>
  <c r="BF154"/>
  <c r="T154"/>
  <c r="R154"/>
  <c r="P154"/>
  <c r="BI152"/>
  <c r="BH152"/>
  <c r="BG152"/>
  <c r="BF152"/>
  <c r="T152"/>
  <c r="R152"/>
  <c r="P152"/>
  <c r="BI145"/>
  <c r="BH145"/>
  <c r="BG145"/>
  <c r="BF145"/>
  <c r="T145"/>
  <c r="R145"/>
  <c r="P145"/>
  <c r="BI142"/>
  <c r="BH142"/>
  <c r="BG142"/>
  <c r="BF142"/>
  <c r="T142"/>
  <c r="R142"/>
  <c r="P142"/>
  <c r="BI137"/>
  <c r="BH137"/>
  <c r="BG137"/>
  <c r="BF137"/>
  <c r="T137"/>
  <c r="R137"/>
  <c r="P137"/>
  <c r="BI133"/>
  <c r="BH133"/>
  <c r="BG133"/>
  <c r="BF133"/>
  <c r="T133"/>
  <c r="R133"/>
  <c r="P133"/>
  <c r="BI128"/>
  <c r="BH128"/>
  <c r="BG128"/>
  <c r="BF128"/>
  <c r="T128"/>
  <c r="R128"/>
  <c r="P128"/>
  <c r="BI125"/>
  <c r="BH125"/>
  <c r="BG125"/>
  <c r="BF125"/>
  <c r="T125"/>
  <c r="R125"/>
  <c r="P125"/>
  <c r="BI122"/>
  <c r="BH122"/>
  <c r="BG122"/>
  <c r="BF122"/>
  <c r="T122"/>
  <c r="R122"/>
  <c r="P122"/>
  <c r="BI112"/>
  <c r="BH112"/>
  <c r="BG112"/>
  <c r="BF112"/>
  <c r="T112"/>
  <c r="R112"/>
  <c r="P112"/>
  <c r="BI109"/>
  <c r="BH109"/>
  <c r="BG109"/>
  <c r="BF109"/>
  <c r="T109"/>
  <c r="R109"/>
  <c r="P109"/>
  <c r="BI106"/>
  <c r="BH106"/>
  <c r="BG106"/>
  <c r="BF106"/>
  <c r="T106"/>
  <c r="R106"/>
  <c r="P106"/>
  <c r="BI103"/>
  <c r="BH103"/>
  <c r="BG103"/>
  <c r="BF103"/>
  <c r="T103"/>
  <c r="R103"/>
  <c r="P103"/>
  <c r="BI97"/>
  <c r="BH97"/>
  <c r="BG97"/>
  <c r="BF97"/>
  <c r="T97"/>
  <c r="R97"/>
  <c r="P97"/>
  <c r="BI91"/>
  <c r="BH91"/>
  <c r="BG91"/>
  <c r="BF91"/>
  <c r="T91"/>
  <c r="R91"/>
  <c r="P91"/>
  <c r="BI86"/>
  <c r="BH86"/>
  <c r="BG86"/>
  <c r="BF86"/>
  <c r="T86"/>
  <c r="R86"/>
  <c r="P86"/>
  <c r="J79"/>
  <c r="F79"/>
  <c r="F77"/>
  <c r="E75"/>
  <c r="J54"/>
  <c r="F54"/>
  <c r="F52"/>
  <c r="E50"/>
  <c r="J24"/>
  <c r="E24"/>
  <c r="J80"/>
  <c r="J23"/>
  <c r="J18"/>
  <c r="E18"/>
  <c r="F80"/>
  <c r="J17"/>
  <c r="J12"/>
  <c r="J52"/>
  <c r="E7"/>
  <c r="E73"/>
  <c i="2" r="J37"/>
  <c r="J36"/>
  <c i="1" r="AY55"/>
  <c i="2" r="J35"/>
  <c i="1" r="AX55"/>
  <c i="2" r="BI534"/>
  <c r="BH534"/>
  <c r="BG534"/>
  <c r="BF534"/>
  <c r="T534"/>
  <c r="R534"/>
  <c r="P534"/>
  <c r="BI529"/>
  <c r="BH529"/>
  <c r="BG529"/>
  <c r="BF529"/>
  <c r="T529"/>
  <c r="R529"/>
  <c r="P529"/>
  <c r="BI524"/>
  <c r="BH524"/>
  <c r="BG524"/>
  <c r="BF524"/>
  <c r="T524"/>
  <c r="R524"/>
  <c r="P524"/>
  <c r="BI520"/>
  <c r="BH520"/>
  <c r="BG520"/>
  <c r="BF520"/>
  <c r="T520"/>
  <c r="T519"/>
  <c r="R520"/>
  <c r="R519"/>
  <c r="P520"/>
  <c r="P519"/>
  <c r="BI515"/>
  <c r="BH515"/>
  <c r="BG515"/>
  <c r="BF515"/>
  <c r="T515"/>
  <c r="R515"/>
  <c r="P515"/>
  <c r="BI511"/>
  <c r="BH511"/>
  <c r="BG511"/>
  <c r="BF511"/>
  <c r="T511"/>
  <c r="R511"/>
  <c r="P511"/>
  <c r="BI506"/>
  <c r="BH506"/>
  <c r="BG506"/>
  <c r="BF506"/>
  <c r="T506"/>
  <c r="R506"/>
  <c r="P506"/>
  <c r="BI502"/>
  <c r="BH502"/>
  <c r="BG502"/>
  <c r="BF502"/>
  <c r="T502"/>
  <c r="R502"/>
  <c r="P502"/>
  <c r="BI496"/>
  <c r="BH496"/>
  <c r="BG496"/>
  <c r="BF496"/>
  <c r="T496"/>
  <c r="R496"/>
  <c r="P496"/>
  <c r="BI493"/>
  <c r="BH493"/>
  <c r="BG493"/>
  <c r="BF493"/>
  <c r="T493"/>
  <c r="R493"/>
  <c r="P493"/>
  <c r="BI487"/>
  <c r="BH487"/>
  <c r="BG487"/>
  <c r="BF487"/>
  <c r="T487"/>
  <c r="R487"/>
  <c r="P487"/>
  <c r="BI482"/>
  <c r="BH482"/>
  <c r="BG482"/>
  <c r="BF482"/>
  <c r="T482"/>
  <c r="R482"/>
  <c r="P482"/>
  <c r="BI479"/>
  <c r="BH479"/>
  <c r="BG479"/>
  <c r="BF479"/>
  <c r="T479"/>
  <c r="R479"/>
  <c r="P479"/>
  <c r="BI476"/>
  <c r="BH476"/>
  <c r="BG476"/>
  <c r="BF476"/>
  <c r="T476"/>
  <c r="R476"/>
  <c r="P476"/>
  <c r="BI471"/>
  <c r="BH471"/>
  <c r="BG471"/>
  <c r="BF471"/>
  <c r="T471"/>
  <c r="R471"/>
  <c r="P471"/>
  <c r="BI466"/>
  <c r="BH466"/>
  <c r="BG466"/>
  <c r="BF466"/>
  <c r="T466"/>
  <c r="R466"/>
  <c r="P466"/>
  <c r="BI462"/>
  <c r="BH462"/>
  <c r="BG462"/>
  <c r="BF462"/>
  <c r="T462"/>
  <c r="R462"/>
  <c r="P462"/>
  <c r="BI458"/>
  <c r="BH458"/>
  <c r="BG458"/>
  <c r="BF458"/>
  <c r="T458"/>
  <c r="R458"/>
  <c r="P458"/>
  <c r="BI454"/>
  <c r="BH454"/>
  <c r="BG454"/>
  <c r="BF454"/>
  <c r="T454"/>
  <c r="R454"/>
  <c r="P454"/>
  <c r="BI449"/>
  <c r="BH449"/>
  <c r="BG449"/>
  <c r="BF449"/>
  <c r="T449"/>
  <c r="R449"/>
  <c r="P449"/>
  <c r="BI446"/>
  <c r="BH446"/>
  <c r="BG446"/>
  <c r="BF446"/>
  <c r="T446"/>
  <c r="R446"/>
  <c r="P446"/>
  <c r="BI442"/>
  <c r="BH442"/>
  <c r="BG442"/>
  <c r="BF442"/>
  <c r="T442"/>
  <c r="R442"/>
  <c r="P442"/>
  <c r="BI439"/>
  <c r="BH439"/>
  <c r="BG439"/>
  <c r="BF439"/>
  <c r="T439"/>
  <c r="R439"/>
  <c r="P439"/>
  <c r="BI435"/>
  <c r="BH435"/>
  <c r="BG435"/>
  <c r="BF435"/>
  <c r="T435"/>
  <c r="R435"/>
  <c r="P435"/>
  <c r="BI429"/>
  <c r="BH429"/>
  <c r="BG429"/>
  <c r="BF429"/>
  <c r="T429"/>
  <c r="R429"/>
  <c r="P429"/>
  <c r="BI425"/>
  <c r="BH425"/>
  <c r="BG425"/>
  <c r="BF425"/>
  <c r="T425"/>
  <c r="R425"/>
  <c r="P425"/>
  <c r="BI422"/>
  <c r="BH422"/>
  <c r="BG422"/>
  <c r="BF422"/>
  <c r="T422"/>
  <c r="R422"/>
  <c r="P422"/>
  <c r="BI418"/>
  <c r="BH418"/>
  <c r="BG418"/>
  <c r="BF418"/>
  <c r="T418"/>
  <c r="R418"/>
  <c r="P418"/>
  <c r="BI414"/>
  <c r="BH414"/>
  <c r="BG414"/>
  <c r="BF414"/>
  <c r="T414"/>
  <c r="R414"/>
  <c r="P414"/>
  <c r="BI410"/>
  <c r="BH410"/>
  <c r="BG410"/>
  <c r="BF410"/>
  <c r="T410"/>
  <c r="R410"/>
  <c r="P410"/>
  <c r="BI406"/>
  <c r="BH406"/>
  <c r="BG406"/>
  <c r="BF406"/>
  <c r="T406"/>
  <c r="R406"/>
  <c r="P406"/>
  <c r="BI402"/>
  <c r="BH402"/>
  <c r="BG402"/>
  <c r="BF402"/>
  <c r="T402"/>
  <c r="R402"/>
  <c r="P402"/>
  <c r="BI398"/>
  <c r="BH398"/>
  <c r="BG398"/>
  <c r="BF398"/>
  <c r="T398"/>
  <c r="R398"/>
  <c r="P398"/>
  <c r="BI394"/>
  <c r="BH394"/>
  <c r="BG394"/>
  <c r="BF394"/>
  <c r="T394"/>
  <c r="R394"/>
  <c r="P394"/>
  <c r="BI390"/>
  <c r="BH390"/>
  <c r="BG390"/>
  <c r="BF390"/>
  <c r="T390"/>
  <c r="R390"/>
  <c r="P390"/>
  <c r="BI386"/>
  <c r="BH386"/>
  <c r="BG386"/>
  <c r="BF386"/>
  <c r="T386"/>
  <c r="R386"/>
  <c r="P386"/>
  <c r="BI382"/>
  <c r="BH382"/>
  <c r="BG382"/>
  <c r="BF382"/>
  <c r="T382"/>
  <c r="R382"/>
  <c r="P382"/>
  <c r="BI378"/>
  <c r="BH378"/>
  <c r="BG378"/>
  <c r="BF378"/>
  <c r="T378"/>
  <c r="R378"/>
  <c r="P378"/>
  <c r="BI373"/>
  <c r="BH373"/>
  <c r="BG373"/>
  <c r="BF373"/>
  <c r="T373"/>
  <c r="R373"/>
  <c r="P373"/>
  <c r="BI369"/>
  <c r="BH369"/>
  <c r="BG369"/>
  <c r="BF369"/>
  <c r="T369"/>
  <c r="R369"/>
  <c r="P369"/>
  <c r="BI365"/>
  <c r="BH365"/>
  <c r="BG365"/>
  <c r="BF365"/>
  <c r="T365"/>
  <c r="R365"/>
  <c r="P365"/>
  <c r="BI361"/>
  <c r="BH361"/>
  <c r="BG361"/>
  <c r="BF361"/>
  <c r="T361"/>
  <c r="R361"/>
  <c r="P361"/>
  <c r="BI357"/>
  <c r="BH357"/>
  <c r="BG357"/>
  <c r="BF357"/>
  <c r="T357"/>
  <c r="R357"/>
  <c r="P357"/>
  <c r="BI353"/>
  <c r="BH353"/>
  <c r="BG353"/>
  <c r="BF353"/>
  <c r="T353"/>
  <c r="R353"/>
  <c r="P353"/>
  <c r="BI349"/>
  <c r="BH349"/>
  <c r="BG349"/>
  <c r="BF349"/>
  <c r="T349"/>
  <c r="R349"/>
  <c r="P349"/>
  <c r="BI345"/>
  <c r="BH345"/>
  <c r="BG345"/>
  <c r="BF345"/>
  <c r="T345"/>
  <c r="R345"/>
  <c r="P345"/>
  <c r="BI340"/>
  <c r="BH340"/>
  <c r="BG340"/>
  <c r="BF340"/>
  <c r="T340"/>
  <c r="R340"/>
  <c r="P340"/>
  <c r="BI336"/>
  <c r="BH336"/>
  <c r="BG336"/>
  <c r="BF336"/>
  <c r="T336"/>
  <c r="R336"/>
  <c r="P336"/>
  <c r="BI330"/>
  <c r="BH330"/>
  <c r="BG330"/>
  <c r="BF330"/>
  <c r="T330"/>
  <c r="R330"/>
  <c r="P330"/>
  <c r="BI325"/>
  <c r="BH325"/>
  <c r="BG325"/>
  <c r="BF325"/>
  <c r="T325"/>
  <c r="R325"/>
  <c r="P325"/>
  <c r="BI320"/>
  <c r="BH320"/>
  <c r="BG320"/>
  <c r="BF320"/>
  <c r="T320"/>
  <c r="R320"/>
  <c r="P320"/>
  <c r="BI315"/>
  <c r="BH315"/>
  <c r="BG315"/>
  <c r="BF315"/>
  <c r="T315"/>
  <c r="R315"/>
  <c r="P315"/>
  <c r="BI310"/>
  <c r="BH310"/>
  <c r="BG310"/>
  <c r="BF310"/>
  <c r="T310"/>
  <c r="R310"/>
  <c r="P310"/>
  <c r="BI304"/>
  <c r="BH304"/>
  <c r="BG304"/>
  <c r="BF304"/>
  <c r="T304"/>
  <c r="R304"/>
  <c r="P304"/>
  <c r="BI298"/>
  <c r="BH298"/>
  <c r="BG298"/>
  <c r="BF298"/>
  <c r="T298"/>
  <c r="R298"/>
  <c r="P298"/>
  <c r="BI293"/>
  <c r="BH293"/>
  <c r="BG293"/>
  <c r="BF293"/>
  <c r="T293"/>
  <c r="R293"/>
  <c r="P293"/>
  <c r="BI288"/>
  <c r="BH288"/>
  <c r="BG288"/>
  <c r="BF288"/>
  <c r="T288"/>
  <c r="R288"/>
  <c r="P288"/>
  <c r="BI283"/>
  <c r="BH283"/>
  <c r="BG283"/>
  <c r="BF283"/>
  <c r="T283"/>
  <c r="R283"/>
  <c r="P283"/>
  <c r="BI278"/>
  <c r="BH278"/>
  <c r="BG278"/>
  <c r="BF278"/>
  <c r="T278"/>
  <c r="R278"/>
  <c r="P278"/>
  <c r="BI273"/>
  <c r="BH273"/>
  <c r="BG273"/>
  <c r="BF273"/>
  <c r="T273"/>
  <c r="R273"/>
  <c r="P273"/>
  <c r="BI268"/>
  <c r="BH268"/>
  <c r="BG268"/>
  <c r="BF268"/>
  <c r="T268"/>
  <c r="R268"/>
  <c r="P268"/>
  <c r="BI262"/>
  <c r="BH262"/>
  <c r="BG262"/>
  <c r="BF262"/>
  <c r="T262"/>
  <c r="R262"/>
  <c r="P262"/>
  <c r="BI259"/>
  <c r="BH259"/>
  <c r="BG259"/>
  <c r="BF259"/>
  <c r="T259"/>
  <c r="R259"/>
  <c r="P259"/>
  <c r="BI255"/>
  <c r="BH255"/>
  <c r="BG255"/>
  <c r="BF255"/>
  <c r="T255"/>
  <c r="R255"/>
  <c r="P255"/>
  <c r="BI252"/>
  <c r="BH252"/>
  <c r="BG252"/>
  <c r="BF252"/>
  <c r="T252"/>
  <c r="R252"/>
  <c r="P252"/>
  <c r="BI248"/>
  <c r="BH248"/>
  <c r="BG248"/>
  <c r="BF248"/>
  <c r="T248"/>
  <c r="R248"/>
  <c r="P248"/>
  <c r="BI244"/>
  <c r="BH244"/>
  <c r="BG244"/>
  <c r="BF244"/>
  <c r="T244"/>
  <c r="R244"/>
  <c r="P244"/>
  <c r="BI237"/>
  <c r="BH237"/>
  <c r="BG237"/>
  <c r="BF237"/>
  <c r="T237"/>
  <c r="R237"/>
  <c r="P237"/>
  <c r="BI232"/>
  <c r="BH232"/>
  <c r="BG232"/>
  <c r="BF232"/>
  <c r="T232"/>
  <c r="R232"/>
  <c r="P232"/>
  <c r="BI228"/>
  <c r="BH228"/>
  <c r="BG228"/>
  <c r="BF228"/>
  <c r="T228"/>
  <c r="R228"/>
  <c r="P228"/>
  <c r="BI224"/>
  <c r="BH224"/>
  <c r="BG224"/>
  <c r="BF224"/>
  <c r="T224"/>
  <c r="R224"/>
  <c r="P224"/>
  <c r="BI219"/>
  <c r="BH219"/>
  <c r="BG219"/>
  <c r="BF219"/>
  <c r="T219"/>
  <c r="R219"/>
  <c r="P219"/>
  <c r="BI214"/>
  <c r="BH214"/>
  <c r="BG214"/>
  <c r="BF214"/>
  <c r="T214"/>
  <c r="R214"/>
  <c r="P214"/>
  <c r="BI209"/>
  <c r="BH209"/>
  <c r="BG209"/>
  <c r="BF209"/>
  <c r="T209"/>
  <c r="R209"/>
  <c r="P209"/>
  <c r="BI203"/>
  <c r="BH203"/>
  <c r="BG203"/>
  <c r="BF203"/>
  <c r="T203"/>
  <c r="R203"/>
  <c r="P203"/>
  <c r="BI200"/>
  <c r="BH200"/>
  <c r="BG200"/>
  <c r="BF200"/>
  <c r="T200"/>
  <c r="R200"/>
  <c r="P200"/>
  <c r="BI196"/>
  <c r="BH196"/>
  <c r="BG196"/>
  <c r="BF196"/>
  <c r="T196"/>
  <c r="R196"/>
  <c r="P196"/>
  <c r="BI191"/>
  <c r="BH191"/>
  <c r="BG191"/>
  <c r="BF191"/>
  <c r="T191"/>
  <c r="R191"/>
  <c r="P191"/>
  <c r="BI186"/>
  <c r="BH186"/>
  <c r="BG186"/>
  <c r="BF186"/>
  <c r="T186"/>
  <c r="R186"/>
  <c r="P186"/>
  <c r="BI180"/>
  <c r="BH180"/>
  <c r="BG180"/>
  <c r="BF180"/>
  <c r="T180"/>
  <c r="R180"/>
  <c r="P180"/>
  <c r="BI174"/>
  <c r="BH174"/>
  <c r="BG174"/>
  <c r="BF174"/>
  <c r="T174"/>
  <c r="R174"/>
  <c r="P174"/>
  <c r="BI171"/>
  <c r="BH171"/>
  <c r="BG171"/>
  <c r="BF171"/>
  <c r="T171"/>
  <c r="R171"/>
  <c r="P171"/>
  <c r="BI168"/>
  <c r="BH168"/>
  <c r="BG168"/>
  <c r="BF168"/>
  <c r="T168"/>
  <c r="R168"/>
  <c r="P168"/>
  <c r="BI164"/>
  <c r="BH164"/>
  <c r="BG164"/>
  <c r="BF164"/>
  <c r="T164"/>
  <c r="R164"/>
  <c r="P164"/>
  <c r="BI160"/>
  <c r="BH160"/>
  <c r="BG160"/>
  <c r="BF160"/>
  <c r="T160"/>
  <c r="R160"/>
  <c r="P160"/>
  <c r="BI156"/>
  <c r="BH156"/>
  <c r="BG156"/>
  <c r="BF156"/>
  <c r="T156"/>
  <c r="R156"/>
  <c r="P156"/>
  <c r="BI151"/>
  <c r="BH151"/>
  <c r="BG151"/>
  <c r="BF151"/>
  <c r="T151"/>
  <c r="R151"/>
  <c r="P151"/>
  <c r="BI147"/>
  <c r="BH147"/>
  <c r="BG147"/>
  <c r="BF147"/>
  <c r="T147"/>
  <c r="R147"/>
  <c r="P147"/>
  <c r="BI142"/>
  <c r="BH142"/>
  <c r="BG142"/>
  <c r="BF142"/>
  <c r="T142"/>
  <c r="R142"/>
  <c r="P142"/>
  <c r="BI137"/>
  <c r="BH137"/>
  <c r="BG137"/>
  <c r="BF137"/>
  <c r="T137"/>
  <c r="R137"/>
  <c r="P137"/>
  <c r="BI133"/>
  <c r="BH133"/>
  <c r="BG133"/>
  <c r="BF133"/>
  <c r="T133"/>
  <c r="R133"/>
  <c r="P133"/>
  <c r="BI128"/>
  <c r="BH128"/>
  <c r="BG128"/>
  <c r="BF128"/>
  <c r="T128"/>
  <c r="R128"/>
  <c r="P128"/>
  <c r="BI123"/>
  <c r="BH123"/>
  <c r="BG123"/>
  <c r="BF123"/>
  <c r="T123"/>
  <c r="R123"/>
  <c r="P123"/>
  <c r="BI119"/>
  <c r="BH119"/>
  <c r="BG119"/>
  <c r="BF119"/>
  <c r="T119"/>
  <c r="R119"/>
  <c r="P119"/>
  <c r="BI115"/>
  <c r="BH115"/>
  <c r="BG115"/>
  <c r="BF115"/>
  <c r="T115"/>
  <c r="R115"/>
  <c r="P115"/>
  <c r="BI110"/>
  <c r="BH110"/>
  <c r="BG110"/>
  <c r="BF110"/>
  <c r="T110"/>
  <c r="R110"/>
  <c r="P110"/>
  <c r="BI106"/>
  <c r="BH106"/>
  <c r="BG106"/>
  <c r="BF106"/>
  <c r="T106"/>
  <c r="R106"/>
  <c r="P106"/>
  <c r="BI101"/>
  <c r="BH101"/>
  <c r="BG101"/>
  <c r="BF101"/>
  <c r="T101"/>
  <c r="R101"/>
  <c r="P101"/>
  <c r="BI96"/>
  <c r="BH96"/>
  <c r="BG96"/>
  <c r="BF96"/>
  <c r="T96"/>
  <c r="R96"/>
  <c r="P96"/>
  <c r="BI92"/>
  <c r="BH92"/>
  <c r="BG92"/>
  <c r="BF92"/>
  <c r="T92"/>
  <c r="R92"/>
  <c r="P92"/>
  <c r="J85"/>
  <c r="F85"/>
  <c r="F83"/>
  <c r="E81"/>
  <c r="J54"/>
  <c r="F54"/>
  <c r="F52"/>
  <c r="E50"/>
  <c r="J24"/>
  <c r="E24"/>
  <c r="J55"/>
  <c r="J23"/>
  <c r="J18"/>
  <c r="E18"/>
  <c r="F86"/>
  <c r="J17"/>
  <c r="J12"/>
  <c r="J83"/>
  <c r="E7"/>
  <c r="E79"/>
  <c i="1" r="L50"/>
  <c r="AM50"/>
  <c r="AM49"/>
  <c r="L49"/>
  <c r="AM47"/>
  <c r="L47"/>
  <c r="L45"/>
  <c r="L44"/>
  <c i="7" r="BK126"/>
  <c r="J108"/>
  <c r="BK95"/>
  <c i="6" r="J180"/>
  <c r="J158"/>
  <c r="BK148"/>
  <c r="BK130"/>
  <c r="BK113"/>
  <c r="BK96"/>
  <c i="5" r="BK143"/>
  <c r="J109"/>
  <c r="J93"/>
  <c i="4" r="BK183"/>
  <c r="BK156"/>
  <c r="BK134"/>
  <c r="BK116"/>
  <c r="J104"/>
  <c r="BK86"/>
  <c i="3" r="BK174"/>
  <c r="J154"/>
  <c r="J128"/>
  <c r="J103"/>
  <c i="2" r="BK511"/>
  <c r="J482"/>
  <c r="BK439"/>
  <c r="J422"/>
  <c r="BK398"/>
  <c r="J386"/>
  <c r="BK357"/>
  <c r="BK330"/>
  <c r="BK298"/>
  <c r="J273"/>
  <c r="J255"/>
  <c r="BK228"/>
  <c r="BK200"/>
  <c r="BK180"/>
  <c r="J164"/>
  <c r="BK142"/>
  <c r="BK119"/>
  <c r="J92"/>
  <c i="7" r="J122"/>
  <c r="J111"/>
  <c r="J101"/>
  <c r="BK92"/>
  <c i="6" r="BK177"/>
  <c r="J162"/>
  <c r="J142"/>
  <c r="BK136"/>
  <c r="J113"/>
  <c r="J102"/>
  <c r="J93"/>
  <c i="5" r="BK159"/>
  <c r="BK139"/>
  <c r="J113"/>
  <c i="4" r="BK137"/>
  <c r="BK123"/>
  <c r="J107"/>
  <c r="BK92"/>
  <c i="3" r="J174"/>
  <c r="J145"/>
  <c r="BK125"/>
  <c i="2" r="BK534"/>
  <c r="J520"/>
  <c r="BK496"/>
  <c r="BK471"/>
  <c r="BK449"/>
  <c r="BK435"/>
  <c r="BK406"/>
  <c r="BK386"/>
  <c r="BK365"/>
  <c r="BK340"/>
  <c r="BK320"/>
  <c r="BK310"/>
  <c r="J293"/>
  <c r="J262"/>
  <c r="BK237"/>
  <c r="BK219"/>
  <c r="BK191"/>
  <c r="BK164"/>
  <c r="J137"/>
  <c i="6" r="BK175"/>
  <c r="J160"/>
  <c r="BK146"/>
  <c r="J136"/>
  <c r="BK99"/>
  <c i="5" r="J159"/>
  <c r="J143"/>
  <c r="BK113"/>
  <c i="4" r="J199"/>
  <c r="BK172"/>
  <c r="J137"/>
  <c r="BK120"/>
  <c i="3" r="BK164"/>
  <c r="BK142"/>
  <c r="J122"/>
  <c r="BK106"/>
  <c i="2" r="J524"/>
  <c r="BK502"/>
  <c r="BK454"/>
  <c r="BK418"/>
  <c r="BK394"/>
  <c r="J365"/>
  <c r="J349"/>
  <c r="BK255"/>
  <c r="J219"/>
  <c r="BK174"/>
  <c r="BK147"/>
  <c r="J115"/>
  <c r="J101"/>
  <c i="7" r="BK130"/>
  <c r="BK116"/>
  <c r="BK101"/>
  <c i="6" r="J177"/>
  <c r="BK156"/>
  <c r="J146"/>
  <c r="J123"/>
  <c r="BK109"/>
  <c i="5" r="BK151"/>
  <c r="BK119"/>
  <c r="J102"/>
  <c i="4" r="BK193"/>
  <c r="J172"/>
  <c r="BK147"/>
  <c r="J120"/>
  <c r="BK101"/>
  <c i="3" r="BK195"/>
  <c r="J179"/>
  <c r="J159"/>
  <c r="J142"/>
  <c r="BK112"/>
  <c r="J86"/>
  <c i="2" r="BK493"/>
  <c r="J476"/>
  <c r="BK458"/>
  <c r="J435"/>
  <c r="J418"/>
  <c r="J394"/>
  <c r="BK382"/>
  <c r="J345"/>
  <c r="BK325"/>
  <c r="BK293"/>
  <c r="BK278"/>
  <c r="BK259"/>
  <c r="J237"/>
  <c r="BK209"/>
  <c r="BK186"/>
  <c r="BK168"/>
  <c r="BK137"/>
  <c r="BK123"/>
  <c r="BK96"/>
  <c i="7" r="J126"/>
  <c r="J116"/>
  <c r="J113"/>
  <c r="J104"/>
  <c r="J92"/>
  <c i="6" r="BK173"/>
  <c r="BK160"/>
  <c r="BK123"/>
  <c r="BK116"/>
  <c r="J106"/>
  <c i="5" r="J174"/>
  <c r="J151"/>
  <c r="BK124"/>
  <c r="BK102"/>
  <c i="4" r="J183"/>
  <c r="J127"/>
  <c r="J110"/>
  <c r="BK98"/>
  <c i="3" r="J195"/>
  <c r="J168"/>
  <c r="BK103"/>
  <c r="J91"/>
  <c i="2" r="BK520"/>
  <c r="BK506"/>
  <c r="BK476"/>
  <c r="J458"/>
  <c r="J425"/>
  <c r="BK414"/>
  <c r="BK402"/>
  <c r="J378"/>
  <c r="J361"/>
  <c r="J336"/>
  <c r="BK315"/>
  <c r="BK268"/>
  <c r="BK252"/>
  <c r="J228"/>
  <c r="J209"/>
  <c r="J180"/>
  <c r="J151"/>
  <c r="J119"/>
  <c r="J106"/>
  <c i="6" r="BK171"/>
  <c r="J164"/>
  <c r="BK158"/>
  <c r="BK152"/>
  <c r="BK140"/>
  <c r="BK126"/>
  <c i="5" r="BK174"/>
  <c r="BK155"/>
  <c r="BK129"/>
  <c r="J98"/>
  <c i="4" r="J193"/>
  <c r="J167"/>
  <c r="J130"/>
  <c i="3" r="BK179"/>
  <c r="J133"/>
  <c r="J112"/>
  <c i="2" r="J534"/>
  <c r="J506"/>
  <c r="J471"/>
  <c r="J439"/>
  <c r="BK390"/>
  <c r="BK361"/>
  <c r="J320"/>
  <c r="BK232"/>
  <c r="BK196"/>
  <c r="BK151"/>
  <c r="J123"/>
  <c i="7" r="J119"/>
  <c r="BK111"/>
  <c r="J98"/>
  <c i="6" r="BK183"/>
  <c r="J171"/>
  <c r="J154"/>
  <c r="J126"/>
  <c r="BK106"/>
  <c i="5" r="BK168"/>
  <c r="J139"/>
  <c r="BK106"/>
  <c i="4" r="BK199"/>
  <c r="J178"/>
  <c r="BK154"/>
  <c r="BK127"/>
  <c r="BK110"/>
  <c r="J92"/>
  <c i="3" r="BK185"/>
  <c r="J164"/>
  <c r="BK145"/>
  <c r="BK122"/>
  <c r="BK97"/>
  <c i="2" r="J502"/>
  <c r="BK487"/>
  <c r="BK466"/>
  <c r="BK462"/>
  <c r="J454"/>
  <c r="BK429"/>
  <c r="J402"/>
  <c r="BK378"/>
  <c r="BK349"/>
  <c r="BK336"/>
  <c r="J310"/>
  <c r="J283"/>
  <c r="BK262"/>
  <c r="J244"/>
  <c r="J224"/>
  <c r="J196"/>
  <c r="BK171"/>
  <c r="J160"/>
  <c r="J133"/>
  <c r="J110"/>
  <c i="1" r="AS54"/>
  <c i="7" r="BK98"/>
  <c i="6" r="BK180"/>
  <c r="BK164"/>
  <c r="J150"/>
  <c r="J134"/>
  <c r="J120"/>
  <c r="J99"/>
  <c i="5" r="J168"/>
  <c r="J155"/>
  <c r="J129"/>
  <c r="BK109"/>
  <c r="BK88"/>
  <c i="4" r="J116"/>
  <c r="BK104"/>
  <c r="J86"/>
  <c i="3" r="BK190"/>
  <c r="BK159"/>
  <c r="BK133"/>
  <c r="J106"/>
  <c i="2" r="J529"/>
  <c r="BK515"/>
  <c r="BK482"/>
  <c r="J466"/>
  <c r="J446"/>
  <c r="J429"/>
  <c r="BK422"/>
  <c r="J373"/>
  <c r="BK345"/>
  <c r="J325"/>
  <c r="BK304"/>
  <c r="J278"/>
  <c r="BK273"/>
  <c r="BK248"/>
  <c r="BK224"/>
  <c r="J203"/>
  <c r="J168"/>
  <c r="J147"/>
  <c r="BK115"/>
  <c i="6" r="J183"/>
  <c r="BK166"/>
  <c r="J156"/>
  <c r="J148"/>
  <c r="J138"/>
  <c r="BK120"/>
  <c i="5" r="BK147"/>
  <c r="J134"/>
  <c r="J106"/>
  <c i="4" r="J188"/>
  <c r="J156"/>
  <c r="J147"/>
  <c i="3" r="BK201"/>
  <c r="J125"/>
  <c r="J109"/>
  <c r="BK86"/>
  <c i="2" r="J515"/>
  <c r="J487"/>
  <c r="J442"/>
  <c r="J406"/>
  <c r="J382"/>
  <c r="J357"/>
  <c r="J304"/>
  <c r="J252"/>
  <c r="BK203"/>
  <c r="J171"/>
  <c r="J142"/>
  <c r="BK110"/>
  <c r="J96"/>
  <c i="7" r="BK122"/>
  <c r="BK113"/>
  <c r="BK104"/>
  <c r="J89"/>
  <c i="6" r="J175"/>
  <c r="BK150"/>
  <c r="BK138"/>
  <c r="J116"/>
  <c r="BK102"/>
  <c i="5" r="J164"/>
  <c r="BK134"/>
  <c r="BK98"/>
  <c i="4" r="BK188"/>
  <c r="BK167"/>
  <c r="BK130"/>
  <c r="J113"/>
  <c r="J98"/>
  <c i="3" r="J190"/>
  <c r="BK168"/>
  <c r="BK152"/>
  <c r="J137"/>
  <c r="BK109"/>
  <c r="BK91"/>
  <c i="2" r="J496"/>
  <c r="J479"/>
  <c r="J449"/>
  <c r="BK425"/>
  <c r="J414"/>
  <c r="J390"/>
  <c r="BK369"/>
  <c r="J340"/>
  <c r="J315"/>
  <c r="BK288"/>
  <c r="J268"/>
  <c r="J248"/>
  <c r="BK214"/>
  <c r="J191"/>
  <c r="J174"/>
  <c r="BK156"/>
  <c r="J128"/>
  <c r="BK101"/>
  <c i="7" r="J130"/>
  <c r="BK119"/>
  <c r="BK108"/>
  <c r="J95"/>
  <c r="BK89"/>
  <c i="6" r="J166"/>
  <c r="J152"/>
  <c r="J140"/>
  <c r="J130"/>
  <c r="J109"/>
  <c r="J96"/>
  <c i="5" r="BK164"/>
  <c r="J147"/>
  <c r="J119"/>
  <c r="BK93"/>
  <c i="4" r="J134"/>
  <c r="BK113"/>
  <c r="J101"/>
  <c i="3" r="J201"/>
  <c r="J185"/>
  <c r="J152"/>
  <c r="BK137"/>
  <c r="J97"/>
  <c i="2" r="BK524"/>
  <c r="J511"/>
  <c r="BK479"/>
  <c r="J462"/>
  <c r="BK442"/>
  <c r="J410"/>
  <c r="J398"/>
  <c r="J369"/>
  <c r="J353"/>
  <c r="J330"/>
  <c r="J298"/>
  <c r="BK283"/>
  <c r="J259"/>
  <c r="J232"/>
  <c r="J214"/>
  <c r="J186"/>
  <c r="J156"/>
  <c r="BK133"/>
  <c i="6" r="J173"/>
  <c r="BK162"/>
  <c r="BK154"/>
  <c r="BK142"/>
  <c r="BK134"/>
  <c r="BK93"/>
  <c i="5" r="J124"/>
  <c r="J88"/>
  <c i="4" r="BK178"/>
  <c r="J154"/>
  <c r="J123"/>
  <c r="BK107"/>
  <c i="3" r="BK154"/>
  <c r="BK128"/>
  <c i="2" r="BK529"/>
  <c r="J493"/>
  <c r="BK446"/>
  <c r="BK410"/>
  <c r="BK373"/>
  <c r="BK353"/>
  <c r="J288"/>
  <c r="BK244"/>
  <c r="J200"/>
  <c r="BK160"/>
  <c r="BK128"/>
  <c r="BK106"/>
  <c r="BK92"/>
  <c i="7" l="1" r="T88"/>
  <c r="T110"/>
  <c i="2" r="BK91"/>
  <c r="P91"/>
  <c r="BK254"/>
  <c r="J254"/>
  <c r="J62"/>
  <c r="R254"/>
  <c r="T267"/>
  <c r="R339"/>
  <c r="R377"/>
  <c r="R475"/>
  <c r="T523"/>
  <c r="T522"/>
  <c i="3" r="BK85"/>
  <c r="T85"/>
  <c r="P96"/>
  <c i="4" r="T91"/>
  <c r="T84"/>
  <c r="T83"/>
  <c i="5" r="P87"/>
  <c r="R138"/>
  <c i="6" r="P92"/>
  <c r="T92"/>
  <c r="P119"/>
  <c r="T119"/>
  <c r="BK133"/>
  <c r="BK132"/>
  <c r="J132"/>
  <c r="J64"/>
  <c r="R133"/>
  <c r="R132"/>
  <c r="BK145"/>
  <c r="J145"/>
  <c r="J67"/>
  <c r="T145"/>
  <c r="R170"/>
  <c i="7" r="R88"/>
  <c r="BK110"/>
  <c r="J110"/>
  <c r="J63"/>
  <c r="P110"/>
  <c r="R110"/>
  <c r="BK118"/>
  <c r="J118"/>
  <c r="J64"/>
  <c r="P118"/>
  <c r="R118"/>
  <c r="T118"/>
  <c i="2" r="R91"/>
  <c r="BK267"/>
  <c r="J267"/>
  <c r="J63"/>
  <c r="R267"/>
  <c r="P339"/>
  <c r="T339"/>
  <c r="P377"/>
  <c r="BK475"/>
  <c r="J475"/>
  <c r="J66"/>
  <c r="T475"/>
  <c r="R523"/>
  <c r="R522"/>
  <c i="3" r="BK96"/>
  <c r="J96"/>
  <c r="J62"/>
  <c r="R96"/>
  <c i="4" r="P91"/>
  <c r="P84"/>
  <c r="P83"/>
  <c i="1" r="AU57"/>
  <c i="5" r="R87"/>
  <c r="R86"/>
  <c r="R85"/>
  <c r="T138"/>
  <c i="6" r="BK92"/>
  <c r="J92"/>
  <c r="J61"/>
  <c r="R92"/>
  <c r="BK119"/>
  <c r="J119"/>
  <c r="J62"/>
  <c r="R119"/>
  <c r="P133"/>
  <c r="P132"/>
  <c r="T133"/>
  <c r="T132"/>
  <c r="P145"/>
  <c r="P144"/>
  <c r="R145"/>
  <c r="R144"/>
  <c r="BK170"/>
  <c r="J170"/>
  <c r="J68"/>
  <c r="P170"/>
  <c i="7" r="P88"/>
  <c r="P87"/>
  <c r="P86"/>
  <c i="1" r="AU60"/>
  <c i="2" r="T91"/>
  <c r="P254"/>
  <c r="T254"/>
  <c r="P267"/>
  <c r="BK339"/>
  <c r="J339"/>
  <c r="J64"/>
  <c r="BK377"/>
  <c r="J377"/>
  <c r="J65"/>
  <c r="T377"/>
  <c r="P475"/>
  <c r="BK523"/>
  <c r="J523"/>
  <c r="J69"/>
  <c r="P523"/>
  <c r="P522"/>
  <c i="3" r="P85"/>
  <c r="P84"/>
  <c r="P83"/>
  <c i="1" r="AU56"/>
  <c i="3" r="R85"/>
  <c r="R84"/>
  <c r="R83"/>
  <c r="T96"/>
  <c i="4" r="BK91"/>
  <c r="J91"/>
  <c r="J62"/>
  <c r="R91"/>
  <c r="R84"/>
  <c r="R83"/>
  <c i="5" r="BK87"/>
  <c r="T87"/>
  <c r="T86"/>
  <c r="T85"/>
  <c r="BK138"/>
  <c r="J138"/>
  <c r="J64"/>
  <c r="P138"/>
  <c i="6" r="T170"/>
  <c i="7" r="BK88"/>
  <c r="J88"/>
  <c r="J61"/>
  <c r="BK129"/>
  <c r="J129"/>
  <c r="J66"/>
  <c i="2" r="F55"/>
  <c r="BE101"/>
  <c r="BE106"/>
  <c r="BE119"/>
  <c r="BE123"/>
  <c r="BE137"/>
  <c r="BE142"/>
  <c r="BE147"/>
  <c r="BE156"/>
  <c r="BE214"/>
  <c r="BE224"/>
  <c r="BE228"/>
  <c r="BE237"/>
  <c r="BE262"/>
  <c r="BE268"/>
  <c r="BE293"/>
  <c r="BE298"/>
  <c r="BE325"/>
  <c r="BE357"/>
  <c r="BE361"/>
  <c r="BE369"/>
  <c r="BE386"/>
  <c r="BE406"/>
  <c r="BE425"/>
  <c r="BE462"/>
  <c r="BE482"/>
  <c r="BE496"/>
  <c r="BE506"/>
  <c r="BE511"/>
  <c r="BE520"/>
  <c i="3" r="J55"/>
  <c r="J77"/>
  <c r="BE91"/>
  <c r="BE103"/>
  <c r="BE125"/>
  <c r="BE152"/>
  <c r="BE168"/>
  <c r="BE185"/>
  <c i="4" r="E73"/>
  <c r="J77"/>
  <c r="F80"/>
  <c r="BE101"/>
  <c r="BE110"/>
  <c r="BE130"/>
  <c r="BE137"/>
  <c r="BE167"/>
  <c r="BE178"/>
  <c r="BE193"/>
  <c r="BK85"/>
  <c r="J85"/>
  <c r="J61"/>
  <c i="5" r="J52"/>
  <c r="BE93"/>
  <c r="BE102"/>
  <c r="BE109"/>
  <c r="BE119"/>
  <c r="BE129"/>
  <c r="BE139"/>
  <c r="BE151"/>
  <c r="BK128"/>
  <c r="J128"/>
  <c r="J62"/>
  <c i="6" r="E48"/>
  <c r="J87"/>
  <c r="BE96"/>
  <c r="BE102"/>
  <c r="BE130"/>
  <c r="BE134"/>
  <c r="BE140"/>
  <c r="BE150"/>
  <c r="BE152"/>
  <c r="BE156"/>
  <c r="BE164"/>
  <c r="BE166"/>
  <c r="BE173"/>
  <c i="7" r="BK107"/>
  <c r="J107"/>
  <c r="J62"/>
  <c r="BK125"/>
  <c r="J125"/>
  <c r="J65"/>
  <c i="2" r="E48"/>
  <c r="J86"/>
  <c r="BE110"/>
  <c r="BE128"/>
  <c r="BE160"/>
  <c r="BE180"/>
  <c r="BE200"/>
  <c r="BE203"/>
  <c r="BE209"/>
  <c r="BE232"/>
  <c r="BE244"/>
  <c r="BE248"/>
  <c r="BE252"/>
  <c r="BE278"/>
  <c r="BE288"/>
  <c r="BE310"/>
  <c r="BE315"/>
  <c r="BE349"/>
  <c r="BE382"/>
  <c r="BE394"/>
  <c r="BE402"/>
  <c r="BE410"/>
  <c r="BE429"/>
  <c r="BE439"/>
  <c r="BE442"/>
  <c r="BE458"/>
  <c r="BE466"/>
  <c r="BE479"/>
  <c r="BE493"/>
  <c r="BE502"/>
  <c r="BE515"/>
  <c r="BE524"/>
  <c r="BE529"/>
  <c r="BE534"/>
  <c i="3" r="E48"/>
  <c r="BE86"/>
  <c r="BE122"/>
  <c r="BE128"/>
  <c r="BE164"/>
  <c r="BE179"/>
  <c r="BE190"/>
  <c r="BE201"/>
  <c r="BK200"/>
  <c r="J200"/>
  <c r="J63"/>
  <c i="4" r="J80"/>
  <c r="BE92"/>
  <c r="BE98"/>
  <c r="BE104"/>
  <c r="BE120"/>
  <c r="BE123"/>
  <c r="BE134"/>
  <c r="BK198"/>
  <c r="J198"/>
  <c r="J63"/>
  <c i="5" r="J55"/>
  <c r="F82"/>
  <c r="BE98"/>
  <c r="BE143"/>
  <c r="BE147"/>
  <c r="BE155"/>
  <c r="BE164"/>
  <c r="BE174"/>
  <c r="BK133"/>
  <c r="J133"/>
  <c r="J63"/>
  <c i="6" r="J52"/>
  <c r="F55"/>
  <c r="BE93"/>
  <c r="BE109"/>
  <c r="BE138"/>
  <c r="BE142"/>
  <c r="BE148"/>
  <c r="BE158"/>
  <c r="BE162"/>
  <c r="BE175"/>
  <c r="BE177"/>
  <c r="BE180"/>
  <c r="BK129"/>
  <c r="J129"/>
  <c r="J63"/>
  <c r="BK179"/>
  <c r="J179"/>
  <c r="J69"/>
  <c r="BK182"/>
  <c r="J182"/>
  <c r="J70"/>
  <c i="7" r="J55"/>
  <c r="J80"/>
  <c r="BE89"/>
  <c r="BE92"/>
  <c r="BE111"/>
  <c r="BE113"/>
  <c r="BE126"/>
  <c i="2" r="J52"/>
  <c r="BE92"/>
  <c r="BE96"/>
  <c r="BE115"/>
  <c r="BE133"/>
  <c r="BE151"/>
  <c r="BE164"/>
  <c r="BE168"/>
  <c r="BE171"/>
  <c r="BE174"/>
  <c r="BE186"/>
  <c r="BE191"/>
  <c r="BE196"/>
  <c r="BE219"/>
  <c r="BE255"/>
  <c r="BE259"/>
  <c r="BE273"/>
  <c r="BE283"/>
  <c r="BE304"/>
  <c r="BE320"/>
  <c r="BE330"/>
  <c r="BE336"/>
  <c r="BE340"/>
  <c r="BE345"/>
  <c r="BE353"/>
  <c r="BE365"/>
  <c r="BE373"/>
  <c r="BE378"/>
  <c r="BE390"/>
  <c r="BE398"/>
  <c r="BE414"/>
  <c r="BE418"/>
  <c r="BE422"/>
  <c r="BE435"/>
  <c r="BE446"/>
  <c r="BE449"/>
  <c r="BE454"/>
  <c r="BE471"/>
  <c r="BE476"/>
  <c r="BE487"/>
  <c r="BK519"/>
  <c r="J519"/>
  <c r="J67"/>
  <c i="3" r="F55"/>
  <c r="BE97"/>
  <c r="BE106"/>
  <c r="BE109"/>
  <c r="BE112"/>
  <c r="BE133"/>
  <c r="BE137"/>
  <c r="BE142"/>
  <c r="BE145"/>
  <c r="BE154"/>
  <c r="BE159"/>
  <c r="BE174"/>
  <c r="BE195"/>
  <c i="4" r="BE86"/>
  <c r="BE107"/>
  <c r="BE113"/>
  <c r="BE116"/>
  <c r="BE127"/>
  <c r="BE147"/>
  <c r="BE154"/>
  <c r="BE156"/>
  <c r="BE172"/>
  <c r="BE183"/>
  <c r="BE188"/>
  <c r="BE199"/>
  <c i="5" r="E48"/>
  <c r="BE88"/>
  <c r="BE106"/>
  <c r="BE113"/>
  <c r="BE124"/>
  <c r="BE134"/>
  <c r="BE159"/>
  <c r="BE168"/>
  <c r="BK173"/>
  <c r="J173"/>
  <c r="J65"/>
  <c i="6" r="BE99"/>
  <c r="BE106"/>
  <c r="BE113"/>
  <c r="BE116"/>
  <c r="BE120"/>
  <c r="BE123"/>
  <c r="BE126"/>
  <c r="BE136"/>
  <c r="BE146"/>
  <c r="BE154"/>
  <c r="BE160"/>
  <c r="BE171"/>
  <c r="BE183"/>
  <c i="7" r="E48"/>
  <c r="F55"/>
  <c r="BE95"/>
  <c r="BE98"/>
  <c r="BE101"/>
  <c r="BE104"/>
  <c r="BE108"/>
  <c r="BE116"/>
  <c r="BE119"/>
  <c r="BE122"/>
  <c r="BE130"/>
  <c i="6" r="F34"/>
  <c i="1" r="BA59"/>
  <c i="6" r="F36"/>
  <c i="1" r="BC59"/>
  <c i="7" r="J34"/>
  <c i="1" r="AW60"/>
  <c i="3" r="F36"/>
  <c i="1" r="BC56"/>
  <c i="5" r="F35"/>
  <c i="1" r="BB58"/>
  <c i="3" r="J34"/>
  <c i="1" r="AW56"/>
  <c i="7" r="F35"/>
  <c i="1" r="BB60"/>
  <c i="6" r="F35"/>
  <c i="1" r="BB59"/>
  <c i="3" r="F34"/>
  <c i="1" r="BA56"/>
  <c i="4" r="F34"/>
  <c i="1" r="BA57"/>
  <c i="5" r="F36"/>
  <c i="1" r="BC58"/>
  <c i="2" r="J34"/>
  <c i="1" r="AW55"/>
  <c i="7" r="F36"/>
  <c i="1" r="BC60"/>
  <c i="4" r="J34"/>
  <c i="1" r="AW57"/>
  <c i="5" r="F37"/>
  <c i="1" r="BD58"/>
  <c i="6" r="F37"/>
  <c i="1" r="BD59"/>
  <c i="6" r="J34"/>
  <c i="1" r="AW59"/>
  <c i="4" r="F37"/>
  <c i="1" r="BD57"/>
  <c i="5" r="J34"/>
  <c i="1" r="AW58"/>
  <c i="3" r="F35"/>
  <c i="1" r="BB56"/>
  <c i="4" r="F36"/>
  <c i="1" r="BC57"/>
  <c i="7" r="F37"/>
  <c i="1" r="BD60"/>
  <c i="3" r="F37"/>
  <c i="1" r="BD56"/>
  <c i="2" r="F34"/>
  <c i="1" r="BA55"/>
  <c i="4" r="F35"/>
  <c i="1" r="BB57"/>
  <c i="2" r="F36"/>
  <c i="1" r="BC55"/>
  <c i="5" r="F34"/>
  <c i="1" r="BA58"/>
  <c i="2" r="F37"/>
  <c i="1" r="BD55"/>
  <c i="2" r="F35"/>
  <c i="1" r="BB55"/>
  <c i="7" r="F34"/>
  <c i="1" r="BA60"/>
  <c i="7" l="1" r="R87"/>
  <c r="R86"/>
  <c i="2" r="P90"/>
  <c r="P89"/>
  <c i="1" r="AU55"/>
  <c i="2" r="T90"/>
  <c r="T89"/>
  <c i="6" r="R91"/>
  <c r="R90"/>
  <c i="2" r="R90"/>
  <c r="R89"/>
  <c i="6" r="P91"/>
  <c r="P90"/>
  <c i="1" r="AU59"/>
  <c i="7" r="T87"/>
  <c r="T86"/>
  <c i="5" r="BK86"/>
  <c r="J86"/>
  <c r="J60"/>
  <c i="6" r="T144"/>
  <c r="T91"/>
  <c r="T90"/>
  <c i="5" r="P86"/>
  <c r="P85"/>
  <c i="1" r="AU58"/>
  <c i="3" r="T84"/>
  <c r="T83"/>
  <c r="BK84"/>
  <c r="BK83"/>
  <c r="J83"/>
  <c i="2" r="BK90"/>
  <c r="J90"/>
  <c r="J60"/>
  <c i="3" r="J85"/>
  <c r="J61"/>
  <c i="4" r="BK84"/>
  <c r="J84"/>
  <c r="J60"/>
  <c i="5" r="J87"/>
  <c r="J61"/>
  <c i="6" r="J133"/>
  <c r="J65"/>
  <c r="BK144"/>
  <c r="J144"/>
  <c r="J66"/>
  <c i="2" r="J91"/>
  <c r="J61"/>
  <c r="BK522"/>
  <c r="J522"/>
  <c r="J68"/>
  <c i="6" r="BK91"/>
  <c r="J91"/>
  <c r="J60"/>
  <c i="7" r="BK87"/>
  <c r="J87"/>
  <c r="J60"/>
  <c i="4" r="J33"/>
  <c i="1" r="AV57"/>
  <c r="AT57"/>
  <c i="3" r="F33"/>
  <c i="1" r="AZ56"/>
  <c i="3" r="J33"/>
  <c i="1" r="AV56"/>
  <c r="AT56"/>
  <c i="6" r="F33"/>
  <c i="1" r="AZ59"/>
  <c i="5" r="F33"/>
  <c i="1" r="AZ58"/>
  <c r="BA54"/>
  <c r="W30"/>
  <c i="2" r="F33"/>
  <c i="1" r="AZ55"/>
  <c i="3" r="J30"/>
  <c i="1" r="AG56"/>
  <c i="7" r="J33"/>
  <c i="1" r="AV60"/>
  <c r="AT60"/>
  <c r="BD54"/>
  <c r="W33"/>
  <c i="6" r="J33"/>
  <c i="1" r="AV59"/>
  <c r="AT59"/>
  <c r="BC54"/>
  <c r="W32"/>
  <c i="4" r="F33"/>
  <c i="1" r="AZ57"/>
  <c r="BB54"/>
  <c r="W31"/>
  <c i="7" r="F33"/>
  <c i="1" r="AZ60"/>
  <c i="5" r="J33"/>
  <c i="1" r="AV58"/>
  <c r="AT58"/>
  <c i="2" r="J33"/>
  <c i="1" r="AV55"/>
  <c r="AT55"/>
  <c i="3" l="1" r="J39"/>
  <c r="J84"/>
  <c r="J60"/>
  <c i="4" r="BK83"/>
  <c r="J83"/>
  <c i="5" r="BK85"/>
  <c r="J85"/>
  <c i="6" r="BK90"/>
  <c r="J90"/>
  <c i="2" r="BK89"/>
  <c r="J89"/>
  <c i="3" r="J59"/>
  <c i="7" r="BK86"/>
  <c r="J86"/>
  <c r="J59"/>
  <c i="1" r="AN56"/>
  <c r="AU54"/>
  <c i="6" r="J30"/>
  <c i="1" r="AG59"/>
  <c r="AN59"/>
  <c i="5" r="J30"/>
  <c i="1" r="AG58"/>
  <c r="AN58"/>
  <c i="2" r="J30"/>
  <c i="1" r="AG55"/>
  <c r="AN55"/>
  <c r="AX54"/>
  <c i="4" r="J30"/>
  <c i="1" r="AG57"/>
  <c r="AN57"/>
  <c r="AZ54"/>
  <c r="W29"/>
  <c r="AY54"/>
  <c r="AW54"/>
  <c r="AK30"/>
  <c i="5" l="1" r="J39"/>
  <c i="6" r="J59"/>
  <c i="2" r="J59"/>
  <c i="4" r="J59"/>
  <c i="5" r="J59"/>
  <c i="6" r="J39"/>
  <c i="2" r="J39"/>
  <c i="4" r="J39"/>
  <c i="1" r="AV54"/>
  <c r="AK29"/>
  <c i="7" r="J30"/>
  <c i="1" r="AG60"/>
  <c r="AN60"/>
  <c i="7" l="1" r="J39"/>
  <c i="1" r="AT54"/>
  <c r="AG54"/>
  <c r="AK26"/>
  <c r="AK35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<sst xmlns="http://schemas.openxmlformats.org/spreadsheetml/2006/main">
  <si>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</si>
  <si>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</si>
  <si>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</si>
  <si>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</si>
  <si>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</si>
  <si>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{3dcac49c-707a-4184-a734-543f01863a0b}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</si>
  <si>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</si>
  <si>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</si>
  <si>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</si>
  <si>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</si>
  <si>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</si>
  <si>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</si>
  <si>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</si>
  <si>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</si>
  <si>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999178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</si>
  <si>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</si>
  <si>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</si>
  <si>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Křižovatka Opatovská - Chilská, č. akce 999178, Praha 11</t>
  </si>
  <si>
    <t>KSO:</t>
  </si>
  <si>
    <t/>
  </si>
  <si>
    <t>CC-CZ:</t>
  </si>
  <si>
    <t>Místo:</t>
  </si>
  <si>
    <t>Křižovatka ulic Opatovská - Chilská</t>
  </si>
  <si>
    <t>Datum:</t>
  </si>
  <si>
    <t>23. 4. 2021</t>
  </si>
  <si>
    <t>Zadavatel:</t>
  </si>
  <si>
    <t>IČ:</t>
  </si>
  <si>
    <t>TSK hlavního města Prahy, a.s.</t>
  </si>
  <si>
    <t>DIČ:</t>
  </si>
  <si>
    <t>Uchazeč:</t>
  </si>
  <si>
    <t>Vyplň údaj</t>
  </si>
  <si>
    <t>Projektant:</t>
  </si>
  <si>
    <t>Atelier PROMIKA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</si>
  <si>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</si>
  <si>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</si>
  <si>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</si>
  <si>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</si>
  <si>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</si>
  <si>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</si>
  <si>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</si>
  <si>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</si>
  <si>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</si>
  <si>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</si>
  <si>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</si>
  <si>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</si>
  <si>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</si>
  <si>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</si>
  <si>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</si>
  <si>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</si>
  <si>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</si>
  <si>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</si>
  <si>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</si>
  <si>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</si>
  <si>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</si>
  <si>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</si>
  <si>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</si>
  <si>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</si>
  <si>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</si>
  <si>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</si>
  <si>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</si>
  <si>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</si>
  <si>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</si>
  <si>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</si>
  <si>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</si>
  <si>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</si>
  <si>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</si>
  <si>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</si>
  <si>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</si>
  <si>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</si>
  <si>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</si>
  <si>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</si>
  <si>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</si>
  <si>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</si>
  <si>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</si>
  <si>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</si>
  <si>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</si>
  <si>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</si>
  <si>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100</t>
  </si>
  <si>
    <t>Komunikace a zpevněné plochy</t>
  </si>
  <si>
    <t>STA</t>
  </si>
  <si>
    <t>1</t>
  </si>
  <si>
    <t>{3dc4f253-e18a-4796-b58f-412c35d90cb7}</t>
  </si>
  <si>
    <t>2</t>
  </si>
  <si>
    <t>SO 150</t>
  </si>
  <si>
    <t>Dopravní značení na MK</t>
  </si>
  <si>
    <t>{48fee86e-12f4-49cc-a159-05a083967fb5}</t>
  </si>
  <si>
    <t>SO 160</t>
  </si>
  <si>
    <t>Dopravní značení na D1</t>
  </si>
  <si>
    <t>{168b50d3-c374-4d3a-86cd-b2d8759c525d}</t>
  </si>
  <si>
    <t>SO 300</t>
  </si>
  <si>
    <t>Přípojky uličních vpustí</t>
  </si>
  <si>
    <t>{9ef6898c-288f-43a2-9b54-44de9106ddff}</t>
  </si>
  <si>
    <t>827 22</t>
  </si>
  <si>
    <t>SO 430</t>
  </si>
  <si>
    <t>Úpravy veřejného osvětlení</t>
  </si>
  <si>
    <t>{4893fb25-20f6-414b-9962-746043acdb02}</t>
  </si>
  <si>
    <t>VON</t>
  </si>
  <si>
    <t>Vedlejší a ostatní náklady</t>
  </si>
  <si>
    <t>{96e98658-bd14-4fcc-8c1c-60dfe3a18f79}</t>
  </si>
  <si>
    <t>KRYCÍ LIST SOUPISU PRACÍ</t>
  </si>
  <si>
    <t>Objekt:</t>
  </si>
  <si>
    <t>SO 100 - Komunikace a zpevněné plochy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</si>
  <si>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</si>
  <si>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</si>
  <si>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</si>
  <si>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</si>
  <si>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</si>
  <si>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</si>
  <si>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</si>
  <si>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</si>
  <si>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</si>
  <si>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</si>
  <si>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</si>
  <si>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</si>
  <si>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</si>
  <si>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</si>
  <si>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</si>
  <si>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</si>
  <si>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</si>
  <si>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</si>
  <si>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</si>
  <si>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</si>
  <si>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</si>
  <si>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</si>
  <si>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</si>
  <si>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</si>
  <si>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</si>
  <si>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</si>
  <si>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</si>
  <si>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</si>
  <si>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</si>
  <si>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</si>
  <si>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</si>
  <si>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</si>
  <si>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111251102</t>
  </si>
  <si>
    <t>Odstranění křovin a stromů průměru kmene do 100 mm i s kořeny sklonu terénu do 1:5 z celkové plochy přes 100 do 500 m2 strojně</t>
  </si>
  <si>
    <t>m2</t>
  </si>
  <si>
    <t>CS ÚRS 2021 01</t>
  </si>
  <si>
    <t>4</t>
  </si>
  <si>
    <t>1188327500</t>
  </si>
  <si>
    <t>PP</t>
  </si>
  <si>
    <t>Odstranění křovin a stromů s odstraněním kořenů strojně průměru kmene do 100 mm v rovině nebo ve svahu sklonu terénu do 1:5, při celkové ploše přes 100 do 500 m2</t>
  </si>
  <si>
    <t>VV</t>
  </si>
  <si>
    <t>"přípravné, bourací a zemní práce"</t>
  </si>
  <si>
    <t>"odstranění keřové skupiny, včetně odstranění kořenů" 205</t>
  </si>
  <si>
    <t>112101101</t>
  </si>
  <si>
    <t>Odstranění stromů listnatých průměru kmene do 300 mm</t>
  </si>
  <si>
    <t>kus</t>
  </si>
  <si>
    <t>-41514623</t>
  </si>
  <si>
    <t>Odstranění stromů s odřezáním kmene a s odvětvením listnatých, průměru kmene přes 100 do 300 mm</t>
  </si>
  <si>
    <t>"kácené dřeviny (v. 4m, obvod pař. cca 32cm)" 2</t>
  </si>
  <si>
    <t>"kácené dřeviny (v. 6m, obvod pař. cca 60cm)" 1</t>
  </si>
  <si>
    <t>3</t>
  </si>
  <si>
    <t>112251101</t>
  </si>
  <si>
    <t>Odstranění pařezů D do 300 mm</t>
  </si>
  <si>
    <t>1356629471</t>
  </si>
  <si>
    <t>Odstranění pařezů strojně s jejich vykopáním, vytrháním nebo odstřelením průměru přes 100 do 300 mm</t>
  </si>
  <si>
    <t>113107162</t>
  </si>
  <si>
    <t>Odstranění podkladu z kameniva drceného tl 200 mm strojně pl přes 50 do 200 m2</t>
  </si>
  <si>
    <t>583973795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</si>
  <si>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</si>
  <si>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"vybourání podloží chodníku z ŠD (předpoklad), v prům. tl. 150mm" 235</t>
  </si>
  <si>
    <t>5</t>
  </si>
  <si>
    <t>113107182</t>
  </si>
  <si>
    <t>Odstranění podkladu živičného tl 100 mm strojně pl přes 50 do 200 m2</t>
  </si>
  <si>
    <t>-2014867281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</si>
  <si>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</si>
  <si>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P</t>
  </si>
  <si>
    <t>Poznámka k položce:_x000d_
jednotlivě do 200 m2</t>
  </si>
  <si>
    <t>"vybourání chodníku s krytem asfaltový tl. cca 100mm (AB 50mm + R-mat 50mm)" 235</t>
  </si>
  <si>
    <t>6</t>
  </si>
  <si>
    <t>113107223</t>
  </si>
  <si>
    <t>Odstranění podkladu z kameniva drceného tl 300 mm strojně pl přes 200 m2</t>
  </si>
  <si>
    <t>815169478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</si>
  <si>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</si>
  <si>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"vybourání podloží stávající asfaltové vozovky z ŠD (předpoklad), v prům. tl. 250mm" 645</t>
  </si>
  <si>
    <t>7</t>
  </si>
  <si>
    <t>113107232</t>
  </si>
  <si>
    <t>Odstranění podkladu z betonu prostého tl 300 mm strojně pl přes 200 m2</t>
  </si>
  <si>
    <t>-2022258136</t>
  </si>
  <si>
    <t>Odstranění podkladů nebo krytů strojně plochy jednotlivě přes 200 m2 s přemístěním hmot na skládku na vzdálenost do 20 m nebo s naložením na dopravní prostředek z betonu prostého, o tl. vrstvy přes 150 do 300 mm</t>
  </si>
  <si>
    <t>"vybourání podloží stávající asfaltové vozovky z SC 8/10 (předpoklad), v celkové prům. tl. 170mm" 645</t>
  </si>
  <si>
    <t>8</t>
  </si>
  <si>
    <t>113154124</t>
  </si>
  <si>
    <t>Frézování živičného krytu tl 100 mm pruh š 1 m pl do 500 m2 bez překážek v trase</t>
  </si>
  <si>
    <t>-1211499953</t>
  </si>
  <si>
    <t>Frézování živičného podkladu nebo krytu s naložením na dopravní prostředek plochy do 500 m2 bez překážek v trase pruhu šířky přes 0,5 m do 1 m, tloušťky vrstvy 100 mm</t>
  </si>
  <si>
    <t>Poznámka k položce:_x000d_
jednotlivě do 500 m2</t>
  </si>
  <si>
    <t>"vybourání stávající asfaltové vozovky stupňovitě po vrstvách, v celkové prům. tl. 200mm (2x100mm)" 2*645</t>
  </si>
  <si>
    <t>9</t>
  </si>
  <si>
    <t>113201112</t>
  </si>
  <si>
    <t>Vytrhání obrub silničních ležatých</t>
  </si>
  <si>
    <t>m</t>
  </si>
  <si>
    <t>-2031649004</t>
  </si>
  <si>
    <t>Vytrhání obrub s vybouráním lože, s přemístěním hmot na skládku na vzdálenost do 3 m nebo s naložením na dopravní prostředek silničních ležatých</t>
  </si>
  <si>
    <t>Poznámka k položce:_x000d_
předpoklad 70% z obrub bude zpětně použito</t>
  </si>
  <si>
    <t>"rozebrání silničních obrub kamenných (přímých i obloukových) včetně odstranění lože" 380</t>
  </si>
  <si>
    <t>10</t>
  </si>
  <si>
    <t>113202111</t>
  </si>
  <si>
    <t>Vytrhání obrub krajníků obrubníků stojatých</t>
  </si>
  <si>
    <t>-1557343781</t>
  </si>
  <si>
    <t>Vytrhání obrub s vybouráním lože, s přemístěním hmot na skládku na vzdálenost do 3 m nebo s naložením na dopravní prostředek z krajníků nebo obrubníků stojatých</t>
  </si>
  <si>
    <t>"odstranění chodníkových obrubníků včetně lože" 65</t>
  </si>
  <si>
    <t>11</t>
  </si>
  <si>
    <t>113205112</t>
  </si>
  <si>
    <t>Vytrhání ocelových svodnic kotvených do betonu</t>
  </si>
  <si>
    <t>301494958</t>
  </si>
  <si>
    <t>Vytrhání svodnic s vybouráním lože, s přemístěním hmot na skládku na vzdálenost do 3 m nebo s naložením na dopravní prostředek ocelových kotvených do betonu</t>
  </si>
  <si>
    <t>Poznámka k položce:_x000d_
sloupky do betonu, příp. beraněné do sypaniny</t>
  </si>
  <si>
    <t>"odstranění silničního svodidla" 40</t>
  </si>
  <si>
    <t>12</t>
  </si>
  <si>
    <t>121151113</t>
  </si>
  <si>
    <t>Sejmutí ornice plochy do 500 m2 tl vrstvy do 200 mm strojně</t>
  </si>
  <si>
    <t>1283306158</t>
  </si>
  <si>
    <t>Sejmutí ornice strojně při souvislé ploše přes 100 do 500 m2, tl. vrstvy do 200 mm</t>
  </si>
  <si>
    <t>Poznámka k položce:_x000d_
jednotlivě do 500 m2 ; drn, předpoklad degradovaná ornice, o zpětném použití rozhodne TDI!</t>
  </si>
  <si>
    <t>"sejmutí ornice prům. tl. 0,15m" 945</t>
  </si>
  <si>
    <t>13</t>
  </si>
  <si>
    <t>122252514</t>
  </si>
  <si>
    <t>Odkopávky a prokopávky zapažené pro silnice a dálnice v hornině třídy těžitelnosti I objem do 500 m3 strojně</t>
  </si>
  <si>
    <t>m3</t>
  </si>
  <si>
    <t>211711438</t>
  </si>
  <si>
    <t>Odkopávky a prokopávky zapažené pro silnice a dálnice strojně v hornině třídy těžitelnosti I přes 100 do 500 m3</t>
  </si>
  <si>
    <t>"zemní práce - výkop : 430*0,62+205*1,15*0,62+460*(0,32-0,15)+50*(0,32-0,25)" 495</t>
  </si>
  <si>
    <t>14</t>
  </si>
  <si>
    <t>122551400-1</t>
  </si>
  <si>
    <t>Sanace aktivní zóny vozovky strojně tl. 500mm</t>
  </si>
  <si>
    <t>170374872</t>
  </si>
  <si>
    <t>Sanace aktivní zóny vozovky strojně tl. 500mm - výkop zeminy včetně odvozu na skládku a skládkovného, přehutnění parapláně, návoz a uložení vhodného materiálu do AZ (kamenivo, recyklát, ŠDB)</t>
  </si>
  <si>
    <t>Poznámka k položce:_x000d_
Položka bude čerpána po odsouhlasení objednatelem, na základě výsledků zatěžovacích zkoušek, v rozsahu dle pokynů geotechnického dozoru a za souhlasu TDI !</t>
  </si>
  <si>
    <t>"Sance aktivní zóny vozovky tl. 0,5m" 230</t>
  </si>
  <si>
    <t>132251101</t>
  </si>
  <si>
    <t xml:space="preserve">Hloubení rýh nezapažených  š do 800 mm v hornině třídy těžitelnosti I, skupiny 3 objem do 20 m3 strojně</t>
  </si>
  <si>
    <t>-975911462</t>
  </si>
  <si>
    <t>Hloubení nezapažených rýh šířky do 800 mm strojně s urovnáním dna do předepsaného profilu a spádu v hornině třídy těžitelnosti I skupiny 3 do 20 m3</t>
  </si>
  <si>
    <t>"podélná štěrková drenáž včetně trubky PVC DN100 - výkop" 30*0,15</t>
  </si>
  <si>
    <t>16</t>
  </si>
  <si>
    <t>132254202</t>
  </si>
  <si>
    <t>Hloubení zapažených rýh š do 2000 mm v hornině třídy těžitelnosti I, skupiny 3 objem do 50 m3</t>
  </si>
  <si>
    <t>1167231788</t>
  </si>
  <si>
    <t>Hloubení zapažených rýh šířky přes 800 do 2 000 mm strojně s urovnáním dna do předepsaného profilu a spádu v hornině třídy těžitelnosti I skupiny 3 přes 20 do 50 m3</t>
  </si>
  <si>
    <t>50% výkopů v hornině tř. 3</t>
  </si>
  <si>
    <t xml:space="preserve">"UV1, UV2"   1,9*1,5*1,5*0,5</t>
  </si>
  <si>
    <t>17</t>
  </si>
  <si>
    <t>132354202</t>
  </si>
  <si>
    <t>Hloubení zapažených rýh š do 2000 mm v hornině třídy těžitelnosti II, skupiny 4 objem do 50 m3</t>
  </si>
  <si>
    <t>-1120013152</t>
  </si>
  <si>
    <t>Hloubení zapažených rýh šířky přes 800 do 2 000 mm strojně s urovnáním dna do předepsaného profilu a spádu v hornině třídy těžitelnosti II skupiny 4 přes 20 do 50 m3</t>
  </si>
  <si>
    <t>50% výkopů v hornině tř. 4</t>
  </si>
  <si>
    <t>18</t>
  </si>
  <si>
    <t>151101101</t>
  </si>
  <si>
    <t>Zřízení příložného pažení a rozepření stěn rýh hl do 2 m</t>
  </si>
  <si>
    <t>-1511763263</t>
  </si>
  <si>
    <t>Zřízení pažení a rozepření stěn rýh pro podzemní vedení příložné pro jakoukoliv mezerovitost, hloubky do 2 m</t>
  </si>
  <si>
    <t xml:space="preserve">"UV1, UV2"   1,9*1,5*3</t>
  </si>
  <si>
    <t>19</t>
  </si>
  <si>
    <t>151101111</t>
  </si>
  <si>
    <t>Odstranění příložného pažení a rozepření stěn rýh hl do 2 m</t>
  </si>
  <si>
    <t>688759148</t>
  </si>
  <si>
    <t>Odstranění pažení a rozepření stěn rýh pro podzemní vedení s uložením materiálu na vzdálenost do 3 m od kraje výkopu příložné, hloubky do 2 m</t>
  </si>
  <si>
    <t>20</t>
  </si>
  <si>
    <t>162201411</t>
  </si>
  <si>
    <t>Vodorovné přemístění kmenů stromů listnatých do 1 km D kmene do 300 mm</t>
  </si>
  <si>
    <t>450288243</t>
  </si>
  <si>
    <t>Vodorovné přemístění větví, kmenů nebo pařezů s naložením, složením a dopravou do 1000 m kmenů stromů listnatých, průměru přes 100 do 300 mm</t>
  </si>
  <si>
    <t>Poznámka k položce:_x000d_
vč. likvidace dřevní hmoty dle dispozic zhotovitele</t>
  </si>
  <si>
    <t>162201421</t>
  </si>
  <si>
    <t>Vodorovné přemístění pařezů do 1 km D do 300 mm</t>
  </si>
  <si>
    <t>-912265095</t>
  </si>
  <si>
    <t>Vodorovné přemístění větví, kmenů nebo pařezů s naložením, složením a dopravou do 1000 m pařezů kmenů, průměru přes 100 do 300 mm</t>
  </si>
  <si>
    <t>22</t>
  </si>
  <si>
    <t>162301501</t>
  </si>
  <si>
    <t>Vodorovné přemístění křovin do 5 km D kmene do 100 mm</t>
  </si>
  <si>
    <t>-1966334226</t>
  </si>
  <si>
    <t>Vodorovné přemístění smýcených křovin do průměru kmene 100 mm na vzdálenost do 5 000 m</t>
  </si>
  <si>
    <t>23</t>
  </si>
  <si>
    <t>162751117-1</t>
  </si>
  <si>
    <t>Vodorovné přemístění výkopku/sypaniny z horniny třídy těžitelnosti I, skupiny 1 až 3 na recyklační středisko nebo skládku dle dodavatele stavby včetně uložení</t>
  </si>
  <si>
    <t>1713173042</t>
  </si>
  <si>
    <t>Vodorovné přemístění výkopku nebo sypaniny po suchu na obvyklém dopravním prostředku, bez naložení výkopku, z horniny třídy těžitelnosti I skupiny 1 až 3 na recyklační středisko nebo skládku dle dodavatele stavby včetně uložení</t>
  </si>
  <si>
    <t>"výkopy" 495+4,5+3</t>
  </si>
  <si>
    <t xml:space="preserve">"z UV - přebytek"   4,276-3,376</t>
  </si>
  <si>
    <t>24</t>
  </si>
  <si>
    <t>171152111</t>
  </si>
  <si>
    <t>Uložení sypaniny z hornin nesoudržných a sypkých do násypů zhutněných v aktivní zóně silnic a dálnic</t>
  </si>
  <si>
    <t>-1527317636</t>
  </si>
  <si>
    <t>Uložení sypaniny do zhutněných násypů pro silnice, dálnice a letiště s rozprostřením sypaniny ve vrstvách, s hrubým urovnáním a uzavřením povrchu násypu z hornin nesoudržných sypkých v aktivní zóně</t>
  </si>
  <si>
    <t>"zemní práce - násyp : 205*0,25+260*0,05" 65</t>
  </si>
  <si>
    <t>25</t>
  </si>
  <si>
    <t>M</t>
  </si>
  <si>
    <t>10364100-1</t>
  </si>
  <si>
    <t>zemina nenamrzavá vhodná pro zásypy a násypy silnic a dálnic</t>
  </si>
  <si>
    <t>t</t>
  </si>
  <si>
    <t>-247307325</t>
  </si>
  <si>
    <t>65*1,8 'Přepočtené koeficientem množství</t>
  </si>
  <si>
    <t>26</t>
  </si>
  <si>
    <t>171201231</t>
  </si>
  <si>
    <t>Poplatek za uložení zeminy a kamení na recyklační skládce (skládkovné) kód odpadu 17 05 04</t>
  </si>
  <si>
    <t>1779718803</t>
  </si>
  <si>
    <t>Poplatek za uložení stavebního odpadu na recyklační skládce (skládkovné) zeminy a kamení zatříděného do Katalogu odpadů pod kódem 17 05 04</t>
  </si>
  <si>
    <t>503,4*1,8 'Přepočtené koeficientem množství</t>
  </si>
  <si>
    <t>27</t>
  </si>
  <si>
    <t>174151101</t>
  </si>
  <si>
    <t>Zásyp jam, šachet rýh nebo kolem objektů sypaninou se zhutněním</t>
  </si>
  <si>
    <t>1685452061</t>
  </si>
  <si>
    <t>Zásyp sypaninou z jakékoliv horniny strojně s uložením výkopku ve vrstvách se zhutněním jam, šachet, rýh nebo kolem objektů v těchto vykopávkách</t>
  </si>
  <si>
    <t xml:space="preserve">zásyp vytěženou zeminou </t>
  </si>
  <si>
    <t>výkopy-vpustě</t>
  </si>
  <si>
    <t xml:space="preserve">"UV1, UV2"   4,276-0,900</t>
  </si>
  <si>
    <t>28</t>
  </si>
  <si>
    <t>181351103</t>
  </si>
  <si>
    <t>Rozprostření ornice tl vrstvy do 200 mm pl do 500 m2 v rovině nebo ve svahu do 1:5 strojně</t>
  </si>
  <si>
    <t>-1358043011</t>
  </si>
  <si>
    <t>Rozprostření a urovnání ornice v rovině nebo ve svahu sklonu do 1:5 strojně při souvislé ploše přes 100 do 500 m2, tl. vrstvy do 200 mm</t>
  </si>
  <si>
    <t>"doplňková zeleň"</t>
  </si>
  <si>
    <t>"dodávka a rozprostření ornice do tl. 150mm" 930</t>
  </si>
  <si>
    <t>29</t>
  </si>
  <si>
    <t>10364101</t>
  </si>
  <si>
    <t xml:space="preserve">zemina pro terénní úpravy -  ornice</t>
  </si>
  <si>
    <t>287000217</t>
  </si>
  <si>
    <t>"dodávka a rozprostření ornice do tl. 150mm" 930*0,15</t>
  </si>
  <si>
    <t>139,5*1,8 'Přepočtené koeficientem množství</t>
  </si>
  <si>
    <t>30</t>
  </si>
  <si>
    <t>181411131-1</t>
  </si>
  <si>
    <t>Založení parkového trávníku výsevem plochy do 10000 m2 v rovině a ve svahu do 1:5, včetně obdělání půdy, hnojení půdy hnojivem a dodávkou hnojiva, včetně ošetření trávníku, klíčící trávník je nutné v suchém období kropit a po dosažení výšky 10 – 15 cm</t>
  </si>
  <si>
    <t>-2119990368</t>
  </si>
  <si>
    <t>"Zatravnění" 930</t>
  </si>
  <si>
    <t>31</t>
  </si>
  <si>
    <t>00572100</t>
  </si>
  <si>
    <t>osivo jetelotráva intenzivní víceletá</t>
  </si>
  <si>
    <t>kg</t>
  </si>
  <si>
    <t>515638689</t>
  </si>
  <si>
    <t>"Zatravnění" 930*2,5/100</t>
  </si>
  <si>
    <t>32</t>
  </si>
  <si>
    <t>181951111</t>
  </si>
  <si>
    <t>Úprava pláně v hornině třídy těžitelnosti I, skupiny 1 až 3 bez zhutnění strojně</t>
  </si>
  <si>
    <t>-91562430</t>
  </si>
  <si>
    <t>Úprava pláně vyrovnáním výškových rozdílů strojně v hornině třídy těžitelnosti I, skupiny 1 až 3 bez zhutnění</t>
  </si>
  <si>
    <t>"úprava pláně (urovnání) pro doplňkovou zeleň"</t>
  </si>
  <si>
    <t>"rozprostření ornice" 930</t>
  </si>
  <si>
    <t>33</t>
  </si>
  <si>
    <t>181951112</t>
  </si>
  <si>
    <t>Úprava pláně v hornině třídy těžitelnosti I, skupiny 1 až 3 se zhutněním strojně</t>
  </si>
  <si>
    <t>368662373</t>
  </si>
  <si>
    <t>Úprava pláně vyrovnáním výškových rozdílů strojně v hornině třídy těžitelnosti I, skupiny 1 až 3 se zhutněním</t>
  </si>
  <si>
    <t>"úprava pláně (urovnání a zhutnění) pro zpevněné plochy ; rozšíření podkladních vrstev celkem do 25%"</t>
  </si>
  <si>
    <t>"vozovka s krytem asfaltovým" 1005</t>
  </si>
  <si>
    <t>"chodník s krytem asfaltovým" 460+75</t>
  </si>
  <si>
    <t>1540*1,25 'Přepočtené koeficientem množství</t>
  </si>
  <si>
    <t>34</t>
  </si>
  <si>
    <t>183151115</t>
  </si>
  <si>
    <t>Hloubení jam pro výsadbu dřevin strojně v rovině nebo ve svahu do 1:5 objem jamky do 1,1 m3</t>
  </si>
  <si>
    <t>-2042627510</t>
  </si>
  <si>
    <t>Hloubení jam pro výsadbu dřevin strojně v rovině nebo ve svahu do 1:5, objem přes 0,70 do 1,10 m3</t>
  </si>
  <si>
    <t>"kompenzační výsadba"</t>
  </si>
  <si>
    <t>"příprava pro výsadbu" 3</t>
  </si>
  <si>
    <t>35</t>
  </si>
  <si>
    <t>184102117-1</t>
  </si>
  <si>
    <t>Výsadba dřeviny s balem D do 1 m do jamky se zalitím v rovině a svahu do 1:5 včetně ukotvení a následné péče</t>
  </si>
  <si>
    <t>-1631800863</t>
  </si>
  <si>
    <t>Výsadba dřeviny s balem do předem vyhloubené jamky se zalitím v rovině nebo na svahu do 1:5, při průměru balu přes 800 do 1000 mm včetně ukotvení a následné péče</t>
  </si>
  <si>
    <t>"nové stromy obvodu kmene 16-18, bal cca 1m3" 3</t>
  </si>
  <si>
    <t>36</t>
  </si>
  <si>
    <t>02640445-1</t>
  </si>
  <si>
    <t>strom vzrostlý listnatý, obvod kmene 16-18 s balem 1m3</t>
  </si>
  <si>
    <t>-1388323410</t>
  </si>
  <si>
    <t>Zakládání</t>
  </si>
  <si>
    <t>37</t>
  </si>
  <si>
    <t>211971121</t>
  </si>
  <si>
    <t>Zřízení opláštění žeber nebo trativodů geotextilií v rýze nebo zářezu sklonu přes 1:2 š do 2,5 m</t>
  </si>
  <si>
    <t>-1347462894</t>
  </si>
  <si>
    <t>Zřízení opláštění výplně z geotextilie odvodňovacích žeber nebo trativodů v rýze nebo zářezu se stěnami svislými nebo šikmými o sklonu přes 1:2 při rozvinuté šířce opláštění do 2,5 m</t>
  </si>
  <si>
    <t>"Odvodnění"</t>
  </si>
  <si>
    <t>"podélná štěrková drenáž včetně trubky PVC DN100 - opláštění" 30*2,0</t>
  </si>
  <si>
    <t>38</t>
  </si>
  <si>
    <t>69311081</t>
  </si>
  <si>
    <t>geotextilie netkaná separační, ochranná, filtrační, drenážní PES 300g/m2</t>
  </si>
  <si>
    <t>-748412943</t>
  </si>
  <si>
    <t>60*1,15 'Přepočtené koeficientem množství</t>
  </si>
  <si>
    <t>39</t>
  </si>
  <si>
    <t>212752411</t>
  </si>
  <si>
    <t>Trativod z drenážních trubek korugovaných PE-HD SN 8 perforace 220° včetně lože otevřený výkop DN 100 pro liniové stavby</t>
  </si>
  <si>
    <t>1492851557</t>
  </si>
  <si>
    <t>Trativody z drenážních trubek pro liniové stavby a komunikace se zřízením štěrkového lože pod trubky a s jejich obsypem v otevřeném výkopu trubka korugovaná sendvičová PE-HD SN 8 perforace 220° DN 100</t>
  </si>
  <si>
    <t>Poznámka k položce:_x000d_
s výplní trativodu ŠD v množství do 0,15 m3/m'</t>
  </si>
  <si>
    <t>"podélná štěrková drenáž včetně trubky PVC DN100" 30</t>
  </si>
  <si>
    <t>Komunikace pozemní</t>
  </si>
  <si>
    <t>40</t>
  </si>
  <si>
    <t>564851111</t>
  </si>
  <si>
    <t>Podklad ze štěrkodrtě ŠD tl 150 mm</t>
  </si>
  <si>
    <t>-222199498</t>
  </si>
  <si>
    <t>Podklad ze štěrkodrti ŠD s rozprostřením a zhutněním, po zhutnění tl. 150 mm</t>
  </si>
  <si>
    <t>"Nové konstrukce"</t>
  </si>
  <si>
    <t>"ŠDB ; tl. (min) 150mm, vč. rezervy na příp. nerovnost podkladu +5%"</t>
  </si>
  <si>
    <t>"chodník s krytem asfaltovým, tl. 360mm, NÚPK D1-N-6, TDZ VI, P II" (460+75)*1,05</t>
  </si>
  <si>
    <t>41</t>
  </si>
  <si>
    <t>564871111</t>
  </si>
  <si>
    <t>Podklad ze štěrkodrtě ŠD tl 250 mm</t>
  </si>
  <si>
    <t>-164832758</t>
  </si>
  <si>
    <t>Podklad ze štěrkodrti ŠD s rozprostřením a zhutněním, po zhutnění tl. 250 mm</t>
  </si>
  <si>
    <t>"ŠDA ; tl. (min) 250mm, vč. rozšíření vrstvy pod obruby a dosažení sklonu na pláni, prům. hodn. +25%"</t>
  </si>
  <si>
    <t>"vozovka s krytem asfaltovým, tl. 620mm, NÚPK D0-N-3, TDZ I, PIII" 1005*1,25</t>
  </si>
  <si>
    <t>42</t>
  </si>
  <si>
    <t>565135111</t>
  </si>
  <si>
    <t>Asfaltový beton vrstva podkladní ACP 16 (obalované kamenivo OKS) tl 50 mm š do 3 m</t>
  </si>
  <si>
    <t>520091531</t>
  </si>
  <si>
    <t>Asfaltový beton vrstva podkladní ACP 16 (obalované kamenivo střednězrnné - OKS) s rozprostřením a zhutněním v pruhu šířky přes 1,5 do 3 m, po zhutnění tl. 50 mm</t>
  </si>
  <si>
    <t>"ACP 16+ tl. 50mm"</t>
  </si>
  <si>
    <t>"chodník s krytem asfaltovým, tl. 360mm, NÚPK D1-N-6, TDZ VI, P II" 460</t>
  </si>
  <si>
    <t>43</t>
  </si>
  <si>
    <t>565166111</t>
  </si>
  <si>
    <t>Asfaltový beton vrstva podkladní ACP 22 (obalované kamenivo OKH) tl 80 mm š do 3 m</t>
  </si>
  <si>
    <t>-1040352629</t>
  </si>
  <si>
    <t>Asfaltový beton vrstva podkladní ACP 22 (obalované kamenivo hrubozrnné - OKH) s rozprostřením a zhutněním v pruhu šířky přes 1,5 do 3 m, po zhutnění tl. 80 mm</t>
  </si>
  <si>
    <t>"ACP 22S tl. 80mm"</t>
  </si>
  <si>
    <t>"vozovka s krytem asfaltovým, tl. 620mm, NÚPK D0-N-3, TDZ I, PIII" 1005</t>
  </si>
  <si>
    <t>44</t>
  </si>
  <si>
    <t>567122111</t>
  </si>
  <si>
    <t>Podklad ze směsi stmelené cementem SC C 8/10 (KSC I) tl 120 mm</t>
  </si>
  <si>
    <t>49068463</t>
  </si>
  <si>
    <t>Podklad ze směsi stmelené cementem SC bez dilatačních spár, s rozprostřením a zhutněním SC C 8/10 (KSC I), po zhutnění tl. 120 mm</t>
  </si>
  <si>
    <t>"SC C8/10 (KSC I) tl. 120mm, resp. 110mm (u bezbariérové úpravy z dlažby)"</t>
  </si>
  <si>
    <t>"chodník s krytem asfaltovým, tl. 360mm, NÚPK D1-N-6, TDZ VI, P II" 460+75</t>
  </si>
  <si>
    <t>45</t>
  </si>
  <si>
    <t>567132112</t>
  </si>
  <si>
    <t>Podklad ze směsi stmelené cementem SC C 8/10 (KSC I) tl 170 mm</t>
  </si>
  <si>
    <t>-66430142</t>
  </si>
  <si>
    <t>Podklad ze směsi stmelené cementem SC bez dilatačních spár, s rozprostřením a zhutněním SC C 8/10 (KSC I), po zhutnění tl. 170 mm</t>
  </si>
  <si>
    <t>"SC C8/10 (KSC I) tl. 170mm, vč. rozšíření části vrstvy pod obruby, prům. hodn. +8%"</t>
  </si>
  <si>
    <t>"vozovka s krytem asfaltovým, tl. 620mm, NÚPK D0-N-3, TDZ I, PIII" 1005*1,08</t>
  </si>
  <si>
    <t>46</t>
  </si>
  <si>
    <t>573191111</t>
  </si>
  <si>
    <t>Postřik infiltrační kationaktivní emulzí v množství 1 kg/m2</t>
  </si>
  <si>
    <t>1229881989</t>
  </si>
  <si>
    <t>Postřik infiltrační kationaktivní emulzí v množství 1,00 kg/m2</t>
  </si>
  <si>
    <t>"PI-C ; 1,0 kg/m2"</t>
  </si>
  <si>
    <t>47</t>
  </si>
  <si>
    <t>573231106</t>
  </si>
  <si>
    <t>Postřik živičný spojovací ze silniční emulze v množství 0,30 kg/m2</t>
  </si>
  <si>
    <t>-373853085</t>
  </si>
  <si>
    <t>Postřik spojovací PS bez posypu kamenivem ze silniční emulze, v množství 0,30 kg/m2</t>
  </si>
  <si>
    <t>Poznámka k položce:_x000d_
do 0,3 kg/m2</t>
  </si>
  <si>
    <t>"PS-C ; 0,2 kg/m2"</t>
  </si>
  <si>
    <t>48</t>
  </si>
  <si>
    <t>573231108-1</t>
  </si>
  <si>
    <t>Postřik živičný spojovací ze silniční modifikované emulze v množství 0,20 kg/m2</t>
  </si>
  <si>
    <t>-1017318918</t>
  </si>
  <si>
    <t>Postřik spojovací PS bez posypu kamenivem ze silniční modifikované emulze, v množství 0,20 kg/m2</t>
  </si>
  <si>
    <t>"PS-CP PmB ; 0,2 kg/m2"</t>
  </si>
  <si>
    <t>"vozovka s krytem asfaltovým, tl. 620mm, NÚPK D0-N-3, TDZ I, PIII" 2*1005</t>
  </si>
  <si>
    <t>49</t>
  </si>
  <si>
    <t>576133211-1</t>
  </si>
  <si>
    <t>Asfaltový koberec mastixový SMA 11 (AKMS) modifikovaný tl 40 mm š do 3 m</t>
  </si>
  <si>
    <t>956297562</t>
  </si>
  <si>
    <t>Asfaltový koberec mastixový SMA 11 (AKMS) modifikovaný s rozprostřením a se zhutněním v pruhu šířky do 3 m, po zhutnění tl. 40 mm</t>
  </si>
  <si>
    <t>"SMA 11S PmB tl. 40mm"</t>
  </si>
  <si>
    <t>50</t>
  </si>
  <si>
    <t>577176131</t>
  </si>
  <si>
    <t>Asfaltový beton vrstva ložní ACL 22 (ABVH) tl 80 mm š do 3 m z modifikovaného asfaltu</t>
  </si>
  <si>
    <t>922062804</t>
  </si>
  <si>
    <t>Asfaltový beton vrstva ložní ACL 22 (ABVH) s rozprostřením a zhutněním z modifikovaného asfaltu v pruhu šířky přes 1,5 do 3 m, po zhutnění tl. 80 mm</t>
  </si>
  <si>
    <t>"ACL 22S PmB tl. 80mm"</t>
  </si>
  <si>
    <t>51</t>
  </si>
  <si>
    <t>578142115</t>
  </si>
  <si>
    <t>Litý asfalt MA 8 (LAJ) tl 40 mm š do 3 m z nemodifikovaného asfaltu</t>
  </si>
  <si>
    <t>1455915656</t>
  </si>
  <si>
    <t>Litý asfalt MA 8 (LAJ) s rozprostřením z nemodifikovaného asfaltu v pruhu šířky do 3 m tl. 40 mm</t>
  </si>
  <si>
    <t>"MA 8 II tl. 40mm"</t>
  </si>
  <si>
    <t>52</t>
  </si>
  <si>
    <t>596211110</t>
  </si>
  <si>
    <t>Kladení zámkové dlažby komunikací pro pěší tl 60 mm skupiny A pl do 50 m2</t>
  </si>
  <si>
    <t>1803739495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</si>
  <si>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</si>
  <si>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Poznámka k položce:_x000d_
jednotlivě do 50 m2</t>
  </si>
  <si>
    <t>"Dalžba cementobetonová reliéfní červená (s výstupky) tl. 60mm, lože z drobného kameniva tl. 40mm"</t>
  </si>
  <si>
    <t>"chodník s krytem asfaltovým - bezbariérová úprava varovnými a signálními pásy z dlažby" 75</t>
  </si>
  <si>
    <t>53</t>
  </si>
  <si>
    <t>59245006</t>
  </si>
  <si>
    <t>dlažba tvar obdélník betonová pro nevidomé 200x100x60mm barevná</t>
  </si>
  <si>
    <t>1848706842</t>
  </si>
  <si>
    <t>75*1,03 'Přepočtené koeficientem množství</t>
  </si>
  <si>
    <t>Trubní vedení</t>
  </si>
  <si>
    <t>54</t>
  </si>
  <si>
    <t>895941311</t>
  </si>
  <si>
    <t xml:space="preserve">Zřízení vpusti kanalizační uliční z betonových dílců </t>
  </si>
  <si>
    <t>1630167342</t>
  </si>
  <si>
    <t>Zřízení vpusti kanalizační uliční z betonových dílců</t>
  </si>
  <si>
    <t>vč. napojení na přípojky (součást SO 300)</t>
  </si>
  <si>
    <t xml:space="preserve">"UV1, UV2"   2,0*1,01</t>
  </si>
  <si>
    <t>Součet</t>
  </si>
  <si>
    <t>55</t>
  </si>
  <si>
    <t>59223850</t>
  </si>
  <si>
    <t>dno pro uliční vpusť s výtokovým otvorem betonové 450x330x50mm</t>
  </si>
  <si>
    <t>-1707863258</t>
  </si>
  <si>
    <t>56</t>
  </si>
  <si>
    <t>59223858</t>
  </si>
  <si>
    <t>skruž pro uliční vpusť horní betonová 450x570x50mm</t>
  </si>
  <si>
    <t>832025019</t>
  </si>
  <si>
    <t>57</t>
  </si>
  <si>
    <t>59223862</t>
  </si>
  <si>
    <t>skruž pro uliční vpusť středová betonová 450x295x50mm</t>
  </si>
  <si>
    <t>-210082490</t>
  </si>
  <si>
    <t xml:space="preserve">"UV1, UV2"   4,0*1,01</t>
  </si>
  <si>
    <t>58</t>
  </si>
  <si>
    <t>59223860</t>
  </si>
  <si>
    <t>skruž pro uliční vpusť středová betonová 450x195x50mm</t>
  </si>
  <si>
    <t>-145816512</t>
  </si>
  <si>
    <t>59</t>
  </si>
  <si>
    <t>59223864</t>
  </si>
  <si>
    <t>prstenec pro uliční vpusť vyrovnávací betonový 390x60x130mm</t>
  </si>
  <si>
    <t>1907612521</t>
  </si>
  <si>
    <t>60</t>
  </si>
  <si>
    <t>899204112</t>
  </si>
  <si>
    <t>Osazení mříží litinových včetně rámů a košů na bahno pro třídu zatížení D400, E600</t>
  </si>
  <si>
    <t>1468684899</t>
  </si>
  <si>
    <t xml:space="preserve">"UV1, UV2"   2,0</t>
  </si>
  <si>
    <t>61</t>
  </si>
  <si>
    <t>55242320</t>
  </si>
  <si>
    <t>mříž vtoková litinová plochá 500x500mm</t>
  </si>
  <si>
    <t>474051616</t>
  </si>
  <si>
    <t>62</t>
  </si>
  <si>
    <t>55241001</t>
  </si>
  <si>
    <t>koš kalový pod kruhovou mříž - vysoký</t>
  </si>
  <si>
    <t>-1613588942</t>
  </si>
  <si>
    <t>Ostatní konstrukce a práce, bourání</t>
  </si>
  <si>
    <t>63</t>
  </si>
  <si>
    <t>911331411</t>
  </si>
  <si>
    <t>Náběh ocelového svodidla jednostranný délky do 4 m se zaberaněním sloupků v rozmezí do 2 m</t>
  </si>
  <si>
    <t>-1767056727</t>
  </si>
  <si>
    <t>Silniční svodidlo s osazením sloupků zaberaněním ocelové náběh jednostranný, délky do 4 m</t>
  </si>
  <si>
    <t>"opravné práce"</t>
  </si>
  <si>
    <t>"zřízení krátké náběhu po odstranění silničního svodidla, vč. napojení na stávající stav" 4</t>
  </si>
  <si>
    <t>64</t>
  </si>
  <si>
    <t>911381832</t>
  </si>
  <si>
    <t>Odstranění městské ochranné betonové zábrany délky 1 m výšky 0,5 m</t>
  </si>
  <si>
    <t>-639016507</t>
  </si>
  <si>
    <t>Odstranění městské ochranné zábrany s naložením na dopravní prostředek průběžné nebo koncové délky 1 m, výšky 0,5 m</t>
  </si>
  <si>
    <t>"odstranění citybloků vč. madla" 6</t>
  </si>
  <si>
    <t>65</t>
  </si>
  <si>
    <t>913121111</t>
  </si>
  <si>
    <t>Montáž a demontáž dočasné dopravní značky kompletní základní</t>
  </si>
  <si>
    <t>1661490779</t>
  </si>
  <si>
    <t>Montáž a demontáž dočasných dopravních značek kompletních značek vč. podstavce a sloupku základních</t>
  </si>
  <si>
    <t>"Ostatní"</t>
  </si>
  <si>
    <t>"Dopravně inženýrská opatření, předpoklad trvání 8 týdnů" 35</t>
  </si>
  <si>
    <t>66</t>
  </si>
  <si>
    <t>913121112</t>
  </si>
  <si>
    <t>Montáž a demontáž dočasné dopravní značky kompletní zvětšené</t>
  </si>
  <si>
    <t>1946820335</t>
  </si>
  <si>
    <t>Montáž a demontáž dočasných dopravních značek kompletních značek vč. podstavce a sloupku zvětšených</t>
  </si>
  <si>
    <t>"Dopravně inženýrská opatření, předpoklad trvání 8 týdnů" 15</t>
  </si>
  <si>
    <t>67</t>
  </si>
  <si>
    <t>913121211</t>
  </si>
  <si>
    <t>Příplatek k dočasné dopravní značce kompletní základní za první a ZKD den použití</t>
  </si>
  <si>
    <t>890192453</t>
  </si>
  <si>
    <t>Montáž a demontáž dočasných dopravních značek Příplatek za první a každý další den použití dočasných dopravních značek k ceně 12-1111</t>
  </si>
  <si>
    <t>"Dopravně inženýrská opatření, předpoklad trvání 8 týdnů" 35*56</t>
  </si>
  <si>
    <t>68</t>
  </si>
  <si>
    <t>913121212</t>
  </si>
  <si>
    <t>Příplatek k dočasné dopravní značce kompletní zvětšené za první a ZKD den použití</t>
  </si>
  <si>
    <t>-1554612734</t>
  </si>
  <si>
    <t>Montáž a demontáž dočasných dopravních značek Příplatek za první a každý další den použití dočasných dopravních značek k ceně 12-1112</t>
  </si>
  <si>
    <t>"Dopravně inženýrská opatření, předpoklad trvání 8 týdnů" 15*56</t>
  </si>
  <si>
    <t>69</t>
  </si>
  <si>
    <t>913221111</t>
  </si>
  <si>
    <t>Montáž a demontáž dočasné dopravní zábrany světelné šířky 1,5 m se 3 světly</t>
  </si>
  <si>
    <t>-31012669</t>
  </si>
  <si>
    <t>Montáž a demontáž dočasných dopravních zábran světelných včetně zásobníku na akumulátor, šířky 1,5 m, 3 světla</t>
  </si>
  <si>
    <t>"Dopravně inženýrská opatření, předpoklad trvání 8 týdnů" 10</t>
  </si>
  <si>
    <t>70</t>
  </si>
  <si>
    <t>913221113</t>
  </si>
  <si>
    <t>Montáž a demontáž dočasné dopravní zábrany světelné šířky 3 m s 5 světly</t>
  </si>
  <si>
    <t>100153564</t>
  </si>
  <si>
    <t>Montáž a demontáž dočasných dopravních zábran světelných včetně zásobníku na akumulátor, šířky 3 m, 5 světel</t>
  </si>
  <si>
    <t>71</t>
  </si>
  <si>
    <t>913221211</t>
  </si>
  <si>
    <t>Příplatek k dočasné dopravní zábraně světelné šířky 1,5 m se 3 světly za první a ZKD den použití</t>
  </si>
  <si>
    <t>1795899947</t>
  </si>
  <si>
    <t>Montáž a demontáž dočasných dopravních zábran Příplatek za první a každý další den použití dočasných dopravních zábran k ceně 22-1111</t>
  </si>
  <si>
    <t>"Dopravně inženýrská opatření, předpoklad trvání 8 týdnů" 10*56</t>
  </si>
  <si>
    <t>72</t>
  </si>
  <si>
    <t>913221213</t>
  </si>
  <si>
    <t>Příplatek k dočasné dopravní zábraně světelné šířky 3 m s 5 světly za první a ZKD den použití</t>
  </si>
  <si>
    <t>1412304101</t>
  </si>
  <si>
    <t>Montáž a demontáž dočasných dopravních zábran Příplatek za první a každý další den použití dočasných dopravních zábran k ceně 22-1113</t>
  </si>
  <si>
    <t>73</t>
  </si>
  <si>
    <t>916231213</t>
  </si>
  <si>
    <t>Osazení chodníkového obrubníku betonového stojatého s boční opěrou do lože z betonu prostého</t>
  </si>
  <si>
    <t>-1371265378</t>
  </si>
  <si>
    <t>Osazení chodníkového obrubníku betonového se zřízením lože, s vyplněním a zatřením spár cementovou maltou stojatého s boční opěrou z betonu prostého, do lože z betonu prostého</t>
  </si>
  <si>
    <t>"betonový krajník/obrubník 80/200mm do betonového lože s opěrou" 160</t>
  </si>
  <si>
    <t>74</t>
  </si>
  <si>
    <t>59217018</t>
  </si>
  <si>
    <t>obrubník betonový chodníkový 1000x80x200mm</t>
  </si>
  <si>
    <t>959684565</t>
  </si>
  <si>
    <t>160*1,02 'Přepočtené koeficientem množství</t>
  </si>
  <si>
    <t>75</t>
  </si>
  <si>
    <t>916241113</t>
  </si>
  <si>
    <t>Osazení obrubníku kamenného ležatého s boční opěrou do lože z betonu prostého</t>
  </si>
  <si>
    <t>-1476544975</t>
  </si>
  <si>
    <t>Osazení obrubníku kamenného se zřízením lože, s vyplněním a zatřením spár cementovou maltou ležatého s boční opěrou z betonu prostého, do lože z betonu prostého</t>
  </si>
  <si>
    <t>"kamenný silniční obrubník OP1 320/240mm (přímý i obloukový) do betonového lože s opěrou" 480</t>
  </si>
  <si>
    <t>76</t>
  </si>
  <si>
    <t>58380002</t>
  </si>
  <si>
    <t>obrubník kamenný žulový přímý 1000x320x240mm</t>
  </si>
  <si>
    <t>74736199</t>
  </si>
  <si>
    <t>"odpočet vyzískaného materiálu" -380*0,7</t>
  </si>
  <si>
    <t>214*1,02 'Přepočtené koeficientem množství</t>
  </si>
  <si>
    <t>77</t>
  </si>
  <si>
    <t>916241213</t>
  </si>
  <si>
    <t>Osazení obrubníku kamenného stojatého s boční opěrou do lože z betonu prostého</t>
  </si>
  <si>
    <t>-1576464525</t>
  </si>
  <si>
    <t>Osazení obrubníku kamenného se zřízením lože, s vyplněním a zatřením spár cementovou maltou stojatého s boční opěrou z betonu prostého, do lože z betonu prostého</t>
  </si>
  <si>
    <t>"kamenný silniční obrubník OP6 150/250mm do betonového lože s opěrou" 100</t>
  </si>
  <si>
    <t>78</t>
  </si>
  <si>
    <t>58380007</t>
  </si>
  <si>
    <t>obrubník kamenný žulový přímý 1000x150x250mm</t>
  </si>
  <si>
    <t>1918509999</t>
  </si>
  <si>
    <t>100*1,02 'Přepočtené koeficientem množství</t>
  </si>
  <si>
    <t>79</t>
  </si>
  <si>
    <t>916431112</t>
  </si>
  <si>
    <t>Osazení bezbariérového betonového obrubníku do betonového lože tl 150 mm s boční opěrou</t>
  </si>
  <si>
    <t>-1856905789</t>
  </si>
  <si>
    <t>Osazení betonového bezbariérového obrubníku s ložem betonovým tl. 150 mm úložná šířka do 400 mm s boční opěrou</t>
  </si>
  <si>
    <t>"přejízdný obrubník - podélný betonový práh do betonového lože s opěrou" 32</t>
  </si>
  <si>
    <t>80</t>
  </si>
  <si>
    <t>59217041-1</t>
  </si>
  <si>
    <t>obrubník betonový bezbariérový přímý - podélný betonový práh</t>
  </si>
  <si>
    <t>-1969446558</t>
  </si>
  <si>
    <t>32*1,02 'Přepočtené koeficientem množství</t>
  </si>
  <si>
    <t>81</t>
  </si>
  <si>
    <t>919735111</t>
  </si>
  <si>
    <t>Řezání stávajícího živičného krytu hl do 50 mm</t>
  </si>
  <si>
    <t>-801939128</t>
  </si>
  <si>
    <t>Řezání stávajícího živičného krytu nebo podkladu hloubky do 50 mm</t>
  </si>
  <si>
    <t>"zaříznutí asfaltového krytu stávající vozovky stupňovitě po vrstvách (obrusná vrstva)" 440</t>
  </si>
  <si>
    <t>"zaříznutí živičného krytu stávajícího chodníku" 10</t>
  </si>
  <si>
    <t>82</t>
  </si>
  <si>
    <t>919735112</t>
  </si>
  <si>
    <t>Řezání stávajícího živičného krytu hl do 100 mm</t>
  </si>
  <si>
    <t>-1783409043</t>
  </si>
  <si>
    <t>Řezání stávajícího živičného krytu nebo podkladu hloubky přes 50 do 100 mm</t>
  </si>
  <si>
    <t>"zaříznutí asfaltového podloží stávající vozovky stupňovitě po vrstvách (podkladní, ložní vrstva)" 2*440</t>
  </si>
  <si>
    <t>83</t>
  </si>
  <si>
    <t>961043111-1</t>
  </si>
  <si>
    <t>Bourání uličních vpustí kompletních</t>
  </si>
  <si>
    <t>-283245992</t>
  </si>
  <si>
    <t>Poznámka k položce:_x000d_
kovové použitelné prvky s předáním objednateli</t>
  </si>
  <si>
    <t>"Vybourání uličních vpustí kompletních, vč. zemních prací" 1</t>
  </si>
  <si>
    <t>84</t>
  </si>
  <si>
    <t>966005111</t>
  </si>
  <si>
    <t>Rozebrání a odstranění silničního zábradlí se sloupky osazenými s betonovými patkami</t>
  </si>
  <si>
    <t>1971194527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</si>
  <si>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s betonovými patkami</t>
  </si>
  <si>
    <t>"odstranění stávajícího zábradlí" 16</t>
  </si>
  <si>
    <t>85</t>
  </si>
  <si>
    <t>979024443</t>
  </si>
  <si>
    <t>Očištění vybouraných obrubníků a krajníků silničních</t>
  </si>
  <si>
    <t>-1808112835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</si>
  <si>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</si>
  <si>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Poznámka k položce:_x000d_
očištěno 100% obrub, předpoklad 70% z obrub bude zpětně použito</t>
  </si>
  <si>
    <t>86</t>
  </si>
  <si>
    <t>979094441-1</t>
  </si>
  <si>
    <t>Pročištění uličních vpustí s provedením kamerové prohlídky a případné opravy</t>
  </si>
  <si>
    <t>1208230206</t>
  </si>
  <si>
    <t>Pročištění uličních vpustí s provedením kamerové prohlídky a případné opravy, s likvidací vzniklého odpadu</t>
  </si>
  <si>
    <t>"pročištění stávající UV, včetně kamerové prohlídky a případné opravy" 11</t>
  </si>
  <si>
    <t>997</t>
  </si>
  <si>
    <t>Přesun sutě</t>
  </si>
  <si>
    <t>87</t>
  </si>
  <si>
    <t>997221551-1</t>
  </si>
  <si>
    <t>Vodorovná doprava suti na recyklační středisko nebo skládku ze sypkých materiálů včetně uložení na vzdálenost dle dodavatele stavby</t>
  </si>
  <si>
    <t>-928973261</t>
  </si>
  <si>
    <t>Vodorovná doprava suti na recyklační středisko nebo skládku bez naložení, ale se složením a s hrubým urovnáním ze sypkých materiálů, na vzdálenost dle dodavatele stavby</t>
  </si>
  <si>
    <t>"kamenivo, podkladní nezp. vrstvy" 68,15+283,8</t>
  </si>
  <si>
    <t>88</t>
  </si>
  <si>
    <t>997221551-1a</t>
  </si>
  <si>
    <t>Vodorovná doprava suti na recyklační středisko ze sypkých materiálů včetně uložení na vzdálenost dle dodavatele stavby</t>
  </si>
  <si>
    <t>260616585</t>
  </si>
  <si>
    <t>Vodorovná doprava suti na recyklační středisko bez naložení, ale se složením a s hrubým urovnáním ze sypkých materiálů, na vzdálenost dle dodavatele stavby</t>
  </si>
  <si>
    <t>"frézovaná (předpoklad bez obsahu nebezpečných příměsí)" 296,7</t>
  </si>
  <si>
    <t>89</t>
  </si>
  <si>
    <t>997221561-0</t>
  </si>
  <si>
    <t>Vodorovná doprava suti na meziskládku nebo z meziskládky z kusových materiálů včetně uložení na vzdálenost dle dodavatele stavby</t>
  </si>
  <si>
    <t>-241717814</t>
  </si>
  <si>
    <t>Vodorovná doprava suti na meziskládku nebo z meziskládky bez naložení, ale se složením a s hrubým urovnáním z kusových materiálů na vzdálenost dle dodavatele stavby</t>
  </si>
  <si>
    <t>"použitelné silniční obruby OP1 - předpoklad 70%"</t>
  </si>
  <si>
    <t>"odvoz na meziskládku" 380*0,7*0,32*0,24*2,7</t>
  </si>
  <si>
    <t>"dovoz z meziskládky" 380*0,7*0,32*0,24*2,7</t>
  </si>
  <si>
    <t>90</t>
  </si>
  <si>
    <t>997221561-1</t>
  </si>
  <si>
    <t>Vodorovná doprava suti na recyklační středisko nebo skládku z kusových materiálů včetně uložení na vzdálenost dle dodavatele stavby</t>
  </si>
  <si>
    <t>-241318746</t>
  </si>
  <si>
    <t>Vodorovná doprava suti na recyklační středisko nebo skládku bez naložení, ale se složením a s hrubým urovnáním z kusových materiálů na vzdálenost dle dodavatele stavby</t>
  </si>
  <si>
    <t>"lože kamenných obrub" 380*(0,29-0,32*0,24*2,7)</t>
  </si>
  <si>
    <t>"nepoužitelné kamenné obruby" 380*0,3*0,32*0,24*2,7</t>
  </si>
  <si>
    <t>"betony, stmelené vozovkové vrstvy" 403,125</t>
  </si>
  <si>
    <t>"ostatní prvky (beton)" 13,325+0,6</t>
  </si>
  <si>
    <t>91</t>
  </si>
  <si>
    <t>997221561-1a</t>
  </si>
  <si>
    <t>Vodorovná doprava suti na recyklační středisko z kusových materiálů včetně uložení na vzdálenost dle dodavatele stavby</t>
  </si>
  <si>
    <t>1987618915</t>
  </si>
  <si>
    <t>Vodorovná doprava suti na recyklační středisko bez naložení, ale se složením a s hrubým urovnáním z kusových materiálů na vzdálenost dle dodavatele stavby</t>
  </si>
  <si>
    <t>"vybourané asfalty (předpoklad bez obsahu nebezpečných příměsí)" 51,7</t>
  </si>
  <si>
    <t>92</t>
  </si>
  <si>
    <t>997221561-2</t>
  </si>
  <si>
    <t>Vodorovná doprava suti na sklad objednatele z kusových materiálů včetně uložení</t>
  </si>
  <si>
    <t>-1242270146</t>
  </si>
  <si>
    <t>Vodorovná doprava suti na sklad objednatele bez naložení, ale se složením a s hrubým urovnáním z kusových materiálů</t>
  </si>
  <si>
    <t>"vybourané prvky vybavení (očištěné) ; v případě většího poškození bude materiál zlikvidován (součást pol.)"</t>
  </si>
  <si>
    <t>"svodidlo" 11,6</t>
  </si>
  <si>
    <t>"městská ochranná bet. zábrana" 1,566</t>
  </si>
  <si>
    <t>"zábradlí" 0,56</t>
  </si>
  <si>
    <t>93</t>
  </si>
  <si>
    <t>997221612</t>
  </si>
  <si>
    <t>Nakládání vybouraných hmot na dopravní prostředky pro vodorovnou dopravu</t>
  </si>
  <si>
    <t>-1169515875</t>
  </si>
  <si>
    <t>Nakládání na dopravní prostředky pro vodorovnou dopravu vybouraných hmot</t>
  </si>
  <si>
    <t>94</t>
  </si>
  <si>
    <t>997221615</t>
  </si>
  <si>
    <t>Poplatek za uložení na skládce (skládkovné) stavebního odpadu betonového kód odpadu 17 01 01</t>
  </si>
  <si>
    <t>-1868027652</t>
  </si>
  <si>
    <t>Poplatek za uložení stavebního odpadu na skládce (skládkovné) z prostého betonu zatříděného do Katalogu odpadů pod kódem 17 01 01</t>
  </si>
  <si>
    <t>95</t>
  </si>
  <si>
    <t>997221655</t>
  </si>
  <si>
    <t>Poplatek za uložení na skládce (skládkovné) zeminy a kamení kód odpadu 17 05 04</t>
  </si>
  <si>
    <t>-1964322969</t>
  </si>
  <si>
    <t>Poplatek za uložení stavebního odpadu na skládce (skládkovné) zeminy a kamení zatříděného do Katalogu odpadů pod kódem 17 05 04</t>
  </si>
  <si>
    <t>96</t>
  </si>
  <si>
    <t>997221875</t>
  </si>
  <si>
    <t>Poplatek za uložení stavebního odpadu na recyklační skládce (skládkovné) asfaltového bez obsahu dehtu zatříděného do Katalogu odpadů pod kódem 17 03 02</t>
  </si>
  <si>
    <t>893215184</t>
  </si>
  <si>
    <t>998</t>
  </si>
  <si>
    <t>Přesun hmot</t>
  </si>
  <si>
    <t>97</t>
  </si>
  <si>
    <t>998225111</t>
  </si>
  <si>
    <t>Přesun hmot pro pozemní komunikace s krytem z kamene, monolitickým betonovým nebo živičným</t>
  </si>
  <si>
    <t>-966443599</t>
  </si>
  <si>
    <t>Přesun hmot pro komunikace s krytem z kameniva, monolitickým betonovým nebo živičným dopravní vzdálenost do 200 m jakékoliv délky objektu</t>
  </si>
  <si>
    <t>Práce a dodávky M</t>
  </si>
  <si>
    <t>46-M</t>
  </si>
  <si>
    <t>Zemní práce při extr.mont.pracích</t>
  </si>
  <si>
    <t>98</t>
  </si>
  <si>
    <t>460161112</t>
  </si>
  <si>
    <t>Hloubení kabelových rýh ručně š 35 cm hl 20 cm v hornině tř I skupiny 3</t>
  </si>
  <si>
    <t>1160583778</t>
  </si>
  <si>
    <t>Hloubení zapažených i nezapažených kabelových rýh ručně včetně urovnání dna s přemístěním výkopku do vzdálenosti 3 m od okraje jámy nebo s naložením na dopravní prostředek šířky 35 cm hloubky 20 cm v hornině třídy těžitelnosti I skupiny 3</t>
  </si>
  <si>
    <t>Poznámka k položce:_x000d_
vč. likvidace příp. přebytku výkopku v rámci zemních prací_x000d_
Položka bude čerpána v rozsahu dle skutečnosti a na základě požadavku správců stávajících sítí!</t>
  </si>
  <si>
    <t>"ochrana stávajících IS - výkop rýhy" 60</t>
  </si>
  <si>
    <t>99</t>
  </si>
  <si>
    <t>460742132</t>
  </si>
  <si>
    <t>Osazení kabelových prostupů z trub plastových do rýhy s obetonováním průměru do 15 cm</t>
  </si>
  <si>
    <t>196884933</t>
  </si>
  <si>
    <t>Osazení kabelových prostupů včetně utěsnění a spárování z trub plastových do rýhy, bez výkopových prací s obetonováním, vnitřního průměru přes 10 do 15 cm</t>
  </si>
  <si>
    <t>Poznámka k položce:_x000d_
Položka bude čerpána v rozsahu dle skutečnosti a na základě požadavku správců stávajících sítí!</t>
  </si>
  <si>
    <t>"ochrana stávajících IS - položení chráničky dle požadavků správce IS" 60</t>
  </si>
  <si>
    <t>100</t>
  </si>
  <si>
    <t>34571098</t>
  </si>
  <si>
    <t>trubka elektroinstalační dělená (chránička) D 100/110mm, HDPE</t>
  </si>
  <si>
    <t>128</t>
  </si>
  <si>
    <t>490605432</t>
  </si>
  <si>
    <t>60*1,03 'Přepočtené koeficientem množství</t>
  </si>
  <si>
    <t>SO 150 - Dopravní značení na MK</t>
  </si>
  <si>
    <t xml:space="preserve">    4 - Vodorovné konstrukce</t>
  </si>
  <si>
    <t>Vodorovné konstrukce</t>
  </si>
  <si>
    <t>426131000-1</t>
  </si>
  <si>
    <t>Dodávka a montáž portálu DZ bez obslužné lávky, s elektro vybavením dl. do 15,5 metru</t>
  </si>
  <si>
    <t>-451034793</t>
  </si>
  <si>
    <t>Poznámka k položce:_x000d_
kabelové rozvody jsou dodávkou SSZ</t>
  </si>
  <si>
    <t>"bourací práce"</t>
  </si>
  <si>
    <t>"nový portál, dl. 13m, včetně zemních prací, základů" 1</t>
  </si>
  <si>
    <t>426143000-1</t>
  </si>
  <si>
    <t>Odstranění portálu DZ bez obslužné lávky, bez elektro vybavení dl. do 15,5 metru</t>
  </si>
  <si>
    <t>255433035</t>
  </si>
  <si>
    <t>Poznámka k položce:_x000d_
s příp. očištěním, použitelné prvky s předáním objednateli, ostatní vč. likvidace</t>
  </si>
  <si>
    <t>"odstranění stávajícího portálu vč. základových konstrukcí, dl.11,0m" 1</t>
  </si>
  <si>
    <t>914111111</t>
  </si>
  <si>
    <t>Montáž svislé dopravní značky do velikosti 1 m2 objímkami na sloupek nebo konzolu</t>
  </si>
  <si>
    <t>290035792</t>
  </si>
  <si>
    <t>Montáž svislé dopravní značky základní velikosti do 1 m2 objímkami na sloupky nebo konzoly</t>
  </si>
  <si>
    <t>"Nové DZ"</t>
  </si>
  <si>
    <t>"osazení svislého dopravního značení (značka na stávající/nový sloup/sloupek), včetně kotev.manžety/ prvku" 9</t>
  </si>
  <si>
    <t>"osazení svislého dopravního značení (1 značka/ 1 sloupek), kotev.manžety/ prvku" 7</t>
  </si>
  <si>
    <t>"osazení svislého dopravního značení (2 značky/ 1 sloupek), kotev.manžety/ prvku" 2*1</t>
  </si>
  <si>
    <t>40445609</t>
  </si>
  <si>
    <t>značky upravující přednost P1, P4 900mm</t>
  </si>
  <si>
    <t>787231081</t>
  </si>
  <si>
    <t>"P4" 1</t>
  </si>
  <si>
    <t>40445611</t>
  </si>
  <si>
    <t>značky upravující přednost P2, P3, P8 500mm</t>
  </si>
  <si>
    <t>-1227745727</t>
  </si>
  <si>
    <t>"P2" 4</t>
  </si>
  <si>
    <t>40445615</t>
  </si>
  <si>
    <t>značky upravující přednost P6 700mm</t>
  </si>
  <si>
    <t>-1881774512</t>
  </si>
  <si>
    <t>"P6" 2</t>
  </si>
  <si>
    <t>40445620</t>
  </si>
  <si>
    <t>zákazové, příkazové dopravní značky B1-B34, C1-15 700mm</t>
  </si>
  <si>
    <t>-1427602591</t>
  </si>
  <si>
    <t>"B4+E13" 1</t>
  </si>
  <si>
    <t>"B17 (na portál)" 1</t>
  </si>
  <si>
    <t>"C2a (na portál)" 1</t>
  </si>
  <si>
    <t>"C2b (na portál)" 1</t>
  </si>
  <si>
    <t>"C2c (na portál)" 1</t>
  </si>
  <si>
    <t>"C4a" 2</t>
  </si>
  <si>
    <t>"C4c" 1</t>
  </si>
  <si>
    <t>"C9a" 1</t>
  </si>
  <si>
    <t>40445621</t>
  </si>
  <si>
    <t>informativní značky provozní IP1-IP3, IP4b-IP7, IP10a, b 500x500mm</t>
  </si>
  <si>
    <t>163396294</t>
  </si>
  <si>
    <t>"IP4b" 1</t>
  </si>
  <si>
    <t>40445648</t>
  </si>
  <si>
    <t>dodatkové tabulky E2c,d , E11 500x700mm</t>
  </si>
  <si>
    <t>-425222601</t>
  </si>
  <si>
    <t>914111111-1</t>
  </si>
  <si>
    <t>Montáž svislé dopravní značky proměnné do velikosti 1 m2 objímkami na sloupek nebo konzolu</t>
  </si>
  <si>
    <t>1204012697</t>
  </si>
  <si>
    <t>"proměnné dopravního značení - značka, kotev.manžety/ prvku" 2</t>
  </si>
  <si>
    <t>40445619-1</t>
  </si>
  <si>
    <t>zákazové, příkazové dopravní značky B1-B34, C1-15 proměnné 500mm</t>
  </si>
  <si>
    <t>-1250199538</t>
  </si>
  <si>
    <t>"C2a/C2e" 1</t>
  </si>
  <si>
    <t>"B17/zakr." 1</t>
  </si>
  <si>
    <t>914111121-1</t>
  </si>
  <si>
    <t>Montáž svislé dopravní značky proměnné do velikosti 2 m2 objímkami na sloupek nebo konzolu</t>
  </si>
  <si>
    <t>767290352</t>
  </si>
  <si>
    <t>Montáž svislé dopravní značky základní velikosti do 2 m2 objímkami na sloupky nebo konzoly</t>
  </si>
  <si>
    <t>"proměnné dopravního značení - značka velkoformátová, kotev.manžety/ prvku" 2</t>
  </si>
  <si>
    <t>40445635-1</t>
  </si>
  <si>
    <t>informativní značky směrové lamelové proměnné 1500x2000mm</t>
  </si>
  <si>
    <t>-10205406</t>
  </si>
  <si>
    <t>"IP19" 2</t>
  </si>
  <si>
    <t>914511112</t>
  </si>
  <si>
    <t>Montáž sloupku dopravních značek délky do 3,5 m s betonovým základem a patkou</t>
  </si>
  <si>
    <t>1076067209</t>
  </si>
  <si>
    <t>Montáž sloupku dopravních značek délky do 3,5 m do hliníkové patky</t>
  </si>
  <si>
    <t>"osazení svislého dopravního značení (2 značky/ 1 sloupek), kotev.manžety/ prvku" 1</t>
  </si>
  <si>
    <t>"proměnné dopravního značení - značka velkoformátová, kotev.manžety/ prvku" 2*1</t>
  </si>
  <si>
    <t>40445230</t>
  </si>
  <si>
    <t>sloupek pro dopravní značku Zn D 70mm v 3,5m</t>
  </si>
  <si>
    <t>-772163309</t>
  </si>
  <si>
    <t>914523000-1</t>
  </si>
  <si>
    <t>Odstranění lamelových značek dopravních ze sloupů, sloupků nebo konzol</t>
  </si>
  <si>
    <t>-495481865</t>
  </si>
  <si>
    <t>Odstranění lamelových značek dopravních ze sloupů, sloupků nebo konzol s uložením hmot na vzdálenost do 20 m nebo s naložením na dopravní prostředek</t>
  </si>
  <si>
    <t>"odstranění stávajícího svislého dopravního značení - značka velkoformátová lamelová 2,0/1,5m" 2*2,0*1,5</t>
  </si>
  <si>
    <t>915131112-1</t>
  </si>
  <si>
    <t>Vodorovné dopravní značení liniové a pro přechody pro chodce, šipky, symboly retroreflexní bílá barva</t>
  </si>
  <si>
    <t>-1797213143</t>
  </si>
  <si>
    <t>Vodorovné dopravní značení stříkané barvou liniové a pro přechody pro chodce, šipky, symboly bílé retroreflexní</t>
  </si>
  <si>
    <t>"1. fáze VDZ"</t>
  </si>
  <si>
    <t>"bílá barva - čáry" 137,0</t>
  </si>
  <si>
    <t>"bílá barva - plochy" 97,0</t>
  </si>
  <si>
    <t>915131116-1</t>
  </si>
  <si>
    <t>Vodorovné dopravní značení liniové a pro přechody pro chodce, šipky, symboly retroreflexní nebílá barva</t>
  </si>
  <si>
    <t>260850338</t>
  </si>
  <si>
    <t>Vodorovné dopravní značení stříkané barvou liniové a pro přechody pro chodce, šipky, symboly nebílé retroreflexní</t>
  </si>
  <si>
    <t>"logo cyklisty na červeném podkladu 1,5/2,0m" 5*1,5*2,0</t>
  </si>
  <si>
    <t>915231112-1</t>
  </si>
  <si>
    <t>Vodorovné dopravní značení liniové a pro přechody pro chodce, šipky, symboly retroreflexní bílý plast</t>
  </si>
  <si>
    <t>-402712806</t>
  </si>
  <si>
    <t>Vodorovné dopravní značení stříkaným plastem liniové a pro přechody pro chodce, šipky, symboly nápisy bílé retroreflexní</t>
  </si>
  <si>
    <t>Poznámka k položce:_x000d_
vč. zametení před provedením 2. fáze VDZ</t>
  </si>
  <si>
    <t>"2. fáze VDZ"</t>
  </si>
  <si>
    <t>915231116-1</t>
  </si>
  <si>
    <t>Vodorovné dopravní značení liniové a pro přechody pro chodce, šipky, symboly retroreflexní nebílý plast</t>
  </si>
  <si>
    <t>2019173945</t>
  </si>
  <si>
    <t>Vodorovné dopravní značení stříkaným plastem liniové a pro přechody pro chodce, šipky, symboly nápisy nebílé retroreflexní</t>
  </si>
  <si>
    <t>915621111-1</t>
  </si>
  <si>
    <t>Předznačení vodorovného liniového a plošného značení</t>
  </si>
  <si>
    <t>-1114351397</t>
  </si>
  <si>
    <t>Předznačení pro vodorovné značení stříkané barvou nebo prováděné z nátěrových hmot liniové a plošné šipky, symboly, nápisy</t>
  </si>
  <si>
    <t>966006132</t>
  </si>
  <si>
    <t>Odstranění značek dopravních nebo orientačních se sloupky s betonovými patkami</t>
  </si>
  <si>
    <t>-458630168</t>
  </si>
  <si>
    <t>Odstranění dopravních nebo orientačních značek se sloupkem s uložením hmot na vzdálenost do 20 m nebo s naložením na dopravní prostředek, se zásypem jam a jeho zhutněním s betonovou patkou</t>
  </si>
  <si>
    <t>Poznámka k položce:_x000d_
s příp. očištěním, použitelné prvky s předáním objednateli, ostatní vč. likvidace_x000d_
O příp. zpětném použití DZ / sloupků rozhodne TDI.</t>
  </si>
  <si>
    <t>"odstranění stávajícího svislého dopravního značení - podle počtu sloupků: značka / sloupek" 5</t>
  </si>
  <si>
    <t>966006211</t>
  </si>
  <si>
    <t>Odstranění svislých dopravních značek ze sloupů, sloupků nebo konzol</t>
  </si>
  <si>
    <t>-1131043240</t>
  </si>
  <si>
    <t>Odstranění (demontáž) svislých dopravních značek s odklizením materiálu na skládku na vzdálenost do 20 m nebo s naložením na dopravní prostředek ze sloupů, sloupků nebo konzol</t>
  </si>
  <si>
    <t>Poznámka k položce:_x000d_
s příp. očištěním, použitelné prvky s předáním objednateli, ostatní vč. likvidace_x000d_
O příp. zpětném použití DZ rozhodne TDI.</t>
  </si>
  <si>
    <t>"odstranění stávajícího svislého dopravního značení - značka bez sloupku nebo další značky na sloupcích/sloupech" 15-5</t>
  </si>
  <si>
    <t>966007123</t>
  </si>
  <si>
    <t>Odstranění vodorovného značení frézováním plastu z plochy</t>
  </si>
  <si>
    <t>-2131067018</t>
  </si>
  <si>
    <t>Odstranění vodorovného dopravního značení frézováním značeného plastem plošného</t>
  </si>
  <si>
    <t>Poznámka k položce:_x000d_
vč. likvidace odpadu</t>
  </si>
  <si>
    <t>"odstranění vodorovného dopravního značení " 137+24</t>
  </si>
  <si>
    <t>2102401631</t>
  </si>
  <si>
    <t>SO 160 - Dopravní značení na D1</t>
  </si>
  <si>
    <t>-1107777659</t>
  </si>
  <si>
    <t>"odstranění stávajícího portálu vč. základových konstrukcí, dl.11,0m" 2</t>
  </si>
  <si>
    <t>"osazení svislého dopravního značení (1 značka/ 1 sloupek), kotev.manžety/ prvku" 2</t>
  </si>
  <si>
    <t>"osazení svislého dopravního značení (2 značky/ 1 sloupek), kotev.manžety/ prvku" 2*2</t>
  </si>
  <si>
    <t>"osazení svislého dopravního značení (3 značky/ 2 sloupky), kotev.manžety/ prvku" 3*2</t>
  </si>
  <si>
    <t>"P3" 2</t>
  </si>
  <si>
    <t>40445630</t>
  </si>
  <si>
    <t>informativní značky směrové IS1b, IS2b, IS3b, IS4b, IS19b 1100x500mm</t>
  </si>
  <si>
    <t>-293747268</t>
  </si>
  <si>
    <t>"IS4b+IS4c" 2</t>
  </si>
  <si>
    <t>40445631</t>
  </si>
  <si>
    <t>informativní značky směrové IS1c, IS2c, IS3c, IS4c, IS5, IS11b, d, IS19c 1350x330mm</t>
  </si>
  <si>
    <t>958832693</t>
  </si>
  <si>
    <t>40445625</t>
  </si>
  <si>
    <t>informativní značky provozní IP8, IP9, IP11-IP13 500x700mm</t>
  </si>
  <si>
    <t>-1128659761</t>
  </si>
  <si>
    <t>"IP13d+E13+E7b" 1</t>
  </si>
  <si>
    <t>"B4+E5+E13" 1</t>
  </si>
  <si>
    <t>40445649</t>
  </si>
  <si>
    <t>dodatkové tabulky E3-E5, E8, E14-E16 500x150mm</t>
  </si>
  <si>
    <t>-842550318</t>
  </si>
  <si>
    <t>40445650</t>
  </si>
  <si>
    <t>dodatkové tabulky E7, E12, E13 500x300mm</t>
  </si>
  <si>
    <t>969113838</t>
  </si>
  <si>
    <t>914111121</t>
  </si>
  <si>
    <t>Montáž svislé dopravní značky do velikosti 2 m2 objímkami na sloupek nebo konzolu</t>
  </si>
  <si>
    <t>1399246536</t>
  </si>
  <si>
    <t>"osazení svislého dopravního značení (1 značka/ 2 sloupky), kotev.manžety/ prvku" 1</t>
  </si>
  <si>
    <t>40445627</t>
  </si>
  <si>
    <t>informativní značky provozní IP14-IP29, IP31 1000x1500mm</t>
  </si>
  <si>
    <t>-184565207</t>
  </si>
  <si>
    <t>"IP22" 1</t>
  </si>
  <si>
    <t>914211111</t>
  </si>
  <si>
    <t>Montáž svislé dopravní značky velkoplošné velikosti do 6 m2</t>
  </si>
  <si>
    <t>-202553176</t>
  </si>
  <si>
    <t>"osazení svislého dopravního značení (1 značka/ 2 sloupky), kotev.manžety/ prvku" 2</t>
  </si>
  <si>
    <t>40445646</t>
  </si>
  <si>
    <t>informativní značky jiné IJ17, IJ18 1750x1500mm</t>
  </si>
  <si>
    <t>425913460</t>
  </si>
  <si>
    <t>914211112-1</t>
  </si>
  <si>
    <t>Dodávka a montáž svislé dopravní značky lamelové velkoplošné</t>
  </si>
  <si>
    <t>-887839322</t>
  </si>
  <si>
    <t>Dodávka a montáž svislé dopravní značky velkoplošné</t>
  </si>
  <si>
    <t>"výměna svislého dopravního značení - značka velkoformátová lamelová"</t>
  </si>
  <si>
    <t>"IS6b" 15,0*4,945+3,25*0,86</t>
  </si>
  <si>
    <t>"IS6g" 3,5*3,225+2,75*0,86</t>
  </si>
  <si>
    <t>"IS6g+IS7a" 2*(3,5*2,15+2,0*0,645)</t>
  </si>
  <si>
    <t>"IS7a" 3,0*2,795+2,0*0,645</t>
  </si>
  <si>
    <t>"ZPI (P+R) - úprava části značky - textu, symbolů - předpoklad výměna" 5,0*1,5</t>
  </si>
  <si>
    <t>"osazení svislého dopravního značení (2 značky/ 1 sloupek), kotev.manžety/ prvku" 2</t>
  </si>
  <si>
    <t>"osazení svislého dopravního značení (3 značky/ 2 sloupky), kotev.manžety/ prvku" 2*2</t>
  </si>
  <si>
    <t>"osazení svislého dopravního značení (1 značka/ 2 sloupky), kotev.manžety/ prvku" (1+2)*2</t>
  </si>
  <si>
    <t>"odstranění stávajícího svislého dopravního značení - značka velkoformátová lamelová"</t>
  </si>
  <si>
    <t>"IS6b" 14,0*4,3+3,5*0,86</t>
  </si>
  <si>
    <t>"IS6g" 5,0*3,225+2,5*0,86</t>
  </si>
  <si>
    <t>"IS6g" 2*(3,5*2,15+2,0*0,645)</t>
  </si>
  <si>
    <t>"IS7a" 3,0*2,15+2,0*0,645</t>
  </si>
  <si>
    <t>-1231218409</t>
  </si>
  <si>
    <t>"bílá barva - čáry" 144,0</t>
  </si>
  <si>
    <t>"bílá barva - plochy" 165,0</t>
  </si>
  <si>
    <t>148115534</t>
  </si>
  <si>
    <t>-515776655</t>
  </si>
  <si>
    <t>"odstranění stávajícího svislého dopravního značení - podle počtu sloupků: značka / sloupek" 8</t>
  </si>
  <si>
    <t>"odstranění stávajícího svislého dopravního značení - značka bez sloupku nebo další značky na sloupcích/sloupech" 16-8</t>
  </si>
  <si>
    <t>"odstranění vodorovného dopravního značení " 144+165*0,7</t>
  </si>
  <si>
    <t>SO 300 - Přípojky uličních vpustí</t>
  </si>
  <si>
    <t>2223</t>
  </si>
  <si>
    <t>CZ-CPA:</t>
  </si>
  <si>
    <t>42.21.22</t>
  </si>
  <si>
    <t>10157000</t>
  </si>
  <si>
    <t>Ing. J. Chmelka – projektový ateliér SÚPR</t>
  </si>
  <si>
    <t xml:space="preserve">Výkaz výměr zpracován dle příloh 300_01 - 300_04. </t>
  </si>
  <si>
    <t>0 - Přípojky uličních vpustí</t>
  </si>
  <si>
    <t xml:space="preserve">    3 - Svislé a kompletní konstrukce</t>
  </si>
  <si>
    <t>1081290616</t>
  </si>
  <si>
    <t xml:space="preserve">"přípojky uličních vpustí UV1, UV2"   2,96*1,0*16,0*0,5</t>
  </si>
  <si>
    <t>1711411319</t>
  </si>
  <si>
    <t>151101102</t>
  </si>
  <si>
    <t>Zřízení příložného pažení a rozepření stěn rýh hl do 4 m</t>
  </si>
  <si>
    <t>-599389372</t>
  </si>
  <si>
    <t>Zřízení pažení a rozepření stěn rýh pro podzemní vedení příložné pro jakoukoliv mezerovitost, hloubky do 4 m</t>
  </si>
  <si>
    <t xml:space="preserve">"přípojky uličních vpustí UV1, UV2"   2,96*16,0*2</t>
  </si>
  <si>
    <t>151101112</t>
  </si>
  <si>
    <t>Odstranění příložného pažení a rozepření stěn rýh hl do 4 m</t>
  </si>
  <si>
    <t>-2068813672</t>
  </si>
  <si>
    <t>Odstranění pažení a rozepření stěn rýh pro podzemní vedení s uložením materiálu na vzdálenost do 3 m od kraje výkopu příložné, hloubky přes 2 do 4 m</t>
  </si>
  <si>
    <t>1594124552</t>
  </si>
  <si>
    <t xml:space="preserve">"odvoz přebytečné zeminy na skládku"   11,212</t>
  </si>
  <si>
    <t>-1671107440</t>
  </si>
  <si>
    <t>11,212*1,8</t>
  </si>
  <si>
    <t>836430527</t>
  </si>
  <si>
    <t>výkopy-podkladní betonová deska-obsyp-obetonování</t>
  </si>
  <si>
    <t xml:space="preserve">"přípojky uličních vpustí UV1, UV2"   47,36-1,60-4,80-4,812</t>
  </si>
  <si>
    <t>175151101</t>
  </si>
  <si>
    <t>Obsypání potrubí strojně sypaninou bez prohození, uloženou do 3 m</t>
  </si>
  <si>
    <t>653520322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</si>
  <si>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</si>
  <si>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 xml:space="preserve">pískový obsyp výšky min. 0,30 m </t>
  </si>
  <si>
    <t xml:space="preserve">"přípojky uličních vpustí UV1, UV2"   0,3*1,0*16,0</t>
  </si>
  <si>
    <t>58331289</t>
  </si>
  <si>
    <t>kamenivo těžené drobné frakce 0/2</t>
  </si>
  <si>
    <t>1252639726</t>
  </si>
  <si>
    <t xml:space="preserve">"písek na obsyp"   4,8*2,0</t>
  </si>
  <si>
    <t>Svislé a kompletní konstrukce</t>
  </si>
  <si>
    <t>359901211</t>
  </si>
  <si>
    <t>Monitoring stoky jakékoli výšky na nové kanalizaci</t>
  </si>
  <si>
    <t>-617349998</t>
  </si>
  <si>
    <t>Monitoring stok (kamerový systém) jakékoli výšky nová kanalizace</t>
  </si>
  <si>
    <t xml:space="preserve">"přípojky uličních vpustí UV1, UV2"   16,0</t>
  </si>
  <si>
    <t>452311141</t>
  </si>
  <si>
    <t>Podkladní desky z betonu prostého tř. C 16/20 otevřený výkop</t>
  </si>
  <si>
    <t>1479926777</t>
  </si>
  <si>
    <t>Podkladní a zajišťovací konstrukce z betonu prostého v otevřeném výkopu desky pod potrubí, stoky a drobné objekty z betonu tř. C 16/20</t>
  </si>
  <si>
    <t xml:space="preserve">"podkladní betonová deska C16/20 tl. 100 mm pod potrubím"   1,0*16,0*0,1</t>
  </si>
  <si>
    <t>831263195</t>
  </si>
  <si>
    <t>Příplatek za zřízení kanalizační přípojky DN 100 až 300</t>
  </si>
  <si>
    <t>-1152302684</t>
  </si>
  <si>
    <t>Montáž potrubí z trub kameninových hrdlových s integrovaným těsněním Příplatek k cenám za zřízení kanalizační přípojky DN od 100 do 300</t>
  </si>
  <si>
    <t xml:space="preserve">"přípojky uličních vpustí UV1, UV2"   2,0</t>
  </si>
  <si>
    <t>831352121</t>
  </si>
  <si>
    <t>Montáž potrubí z trub kameninových hrdlových s integrovaným těsněním výkop sklon do 20 % DN 200</t>
  </si>
  <si>
    <t>997224450</t>
  </si>
  <si>
    <t>Montáž potrubí z trub kameninových hrdlových s integrovaným těsněním v otevřeném výkopu ve sklonu do 20 % DN 200</t>
  </si>
  <si>
    <t>59710676</t>
  </si>
  <si>
    <t>trouba kameninová glazovaná DN 200 dl 1,50m spojovací systém F</t>
  </si>
  <si>
    <t>-325040033</t>
  </si>
  <si>
    <t xml:space="preserve">"přípojky uličních vpustí UV1, UV2"   16,0*1,015</t>
  </si>
  <si>
    <t>837352221</t>
  </si>
  <si>
    <t>Montáž kameninových tvarovek jednoosých s integrovaným těsněním otevřený výkop DN 200</t>
  </si>
  <si>
    <t>-1247243637</t>
  </si>
  <si>
    <t>Montáž kameninových tvarovek na potrubí z trub kameninových v otevřeném výkopu s integrovaným těsněním jednoosých DN 200</t>
  </si>
  <si>
    <t xml:space="preserve">"přípojky uličních vpustí UV1, UV2"   2,0+2,0+2,0</t>
  </si>
  <si>
    <t>59710986</t>
  </si>
  <si>
    <t>koleno kameninové glazované DN 200 15-60° spojovací systém F tř. 160</t>
  </si>
  <si>
    <t>1966771975</t>
  </si>
  <si>
    <t xml:space="preserve">"přípojky uličních vpustí UV1, UV2"   (2,0+2,0+2,0)*1,015</t>
  </si>
  <si>
    <t>899623151</t>
  </si>
  <si>
    <t>Obetonování potrubí nebo zdiva stok betonem prostým tř. C 16/20 otevřený výkop</t>
  </si>
  <si>
    <t>-2099536029</t>
  </si>
  <si>
    <t>Obetonování potrubí nebo zdiva stok betonem prostým v otevřeném výkopu, beton tř. C 16/20</t>
  </si>
  <si>
    <t xml:space="preserve">"obetonávka potrubí betonem C16/20"   1,0*16,0*0,282</t>
  </si>
  <si>
    <t xml:space="preserve">"obetonávka potrubí spádiště betonem C16/20"   0,6*0,6*0,832</t>
  </si>
  <si>
    <t>899643111</t>
  </si>
  <si>
    <t>Bednění pro obetonování potrubí otevřený výkop</t>
  </si>
  <si>
    <t>-426080269</t>
  </si>
  <si>
    <t>Bednění pro obetonování potrubí v otevřeném výkopu</t>
  </si>
  <si>
    <t xml:space="preserve">"obetonávka potrubí spádiště betonem C16/20"   0,6*4*0,832</t>
  </si>
  <si>
    <t>899722112</t>
  </si>
  <si>
    <t>Krytí potrubí z plastů výstražnou fólií z PVC 25 cm</t>
  </si>
  <si>
    <t>-1619440048</t>
  </si>
  <si>
    <t>Krytí potrubí z plastů výstražnou fólií z PVC šířky 25 cm</t>
  </si>
  <si>
    <t>výstražná fólie šedé barvy</t>
  </si>
  <si>
    <t xml:space="preserve">"přípojky uličních vpustí UV1, UV2"   16,0*1,1</t>
  </si>
  <si>
    <t>998275101</t>
  </si>
  <si>
    <t>Přesun hmot pro trubní vedení z trub kameninových otevřený výkop</t>
  </si>
  <si>
    <t>1344462759</t>
  </si>
  <si>
    <t>Přesun hmot pro trubní vedení hloubené z trub kameninových pro kanalizace v otevřeném výkopu dopravní vzdálenost do 15 m</t>
  </si>
  <si>
    <t>SO 430 - Úpravy veřejného osvětlení</t>
  </si>
  <si>
    <t>Jan Bouška</t>
  </si>
  <si>
    <t>PSV - Práce a dodávky PSV</t>
  </si>
  <si>
    <t xml:space="preserve">    741 - Elektroinstalace - silnoproud</t>
  </si>
  <si>
    <t xml:space="preserve">    21-M - Elektromontáže</t>
  </si>
  <si>
    <t xml:space="preserve">    22-M - Montáže technologických zařízení pro dopravní stavby</t>
  </si>
  <si>
    <t>HZS - Hodinové zúčtovací sazby</t>
  </si>
  <si>
    <t>131251201</t>
  </si>
  <si>
    <t>Hloubení jam zapažených v hornině třídy těžitelnosti I, skupiny 3 objem do 20 m3 strojně</t>
  </si>
  <si>
    <t>1707956292</t>
  </si>
  <si>
    <t>Hloubení zapažených jam a zářezů strojně s urovnáním dna do předepsaného profilu a spádu v hornině třídy těžitelnosti I skupiny 3 do 20 m3</t>
  </si>
  <si>
    <t>4*0,96</t>
  </si>
  <si>
    <t xml:space="preserve">Hloubení rýh nezapažených  š do 800 mm v hornině třídy těžitelnosti I, skupiny 3 objem do 20 m3 strojně (rýha 50x80cm)</t>
  </si>
  <si>
    <t>1255359070</t>
  </si>
  <si>
    <t>0,5*0,8*65</t>
  </si>
  <si>
    <t>132251102</t>
  </si>
  <si>
    <t xml:space="preserve">Hloubení rýh nezapažených  š do 800 mm v hornině třídy těžitelnosti I, skupiny 3 objem do 50 m3 strojně (rýha 50x120cm)</t>
  </si>
  <si>
    <t>1677690446</t>
  </si>
  <si>
    <t>Hloubení nezapažených rýh šířky do 800 mm strojně s urovnáním dna do předepsaného profilu a spádu v hornině třídy těžitelnosti I skupiny 3 přes 20 do 50 m3</t>
  </si>
  <si>
    <t>0,5*1,2*50</t>
  </si>
  <si>
    <t>133212011</t>
  </si>
  <si>
    <t>Hloubení šachet v hornině třídy těžitelnosti I, skupiny 3, plocha výkopu do 4 m2 ručně (sonda 4ks)</t>
  </si>
  <si>
    <t>-2112578876</t>
  </si>
  <si>
    <t>Hloubení šachet ručně zapažených i nezapažených v horninách třídy těžitelnosti I skupiny 3, půdorysná plocha výkopu do 4 m2</t>
  </si>
  <si>
    <t>4*0,2</t>
  </si>
  <si>
    <t>0,8*1,5 'Přepočtené koeficientem množství</t>
  </si>
  <si>
    <t>-1194220527</t>
  </si>
  <si>
    <t>-217988972</t>
  </si>
  <si>
    <t>25*1,8 'Přepočtené koeficientem množství</t>
  </si>
  <si>
    <t>174152101</t>
  </si>
  <si>
    <t>Zásyp jam, šachet a rýh do 30 m3 sypaninou se zhutněním při překopech inženýrských sítí (rýhy)</t>
  </si>
  <si>
    <t>-1591895892</t>
  </si>
  <si>
    <t>Zásyp sypaninou z jakékoliv horniny při překopech inženýrských sítí strojně objemu do 30 m3 s uložením výkopku ve vrstvách se zhutněním jam, šachet, rýh nebo kolem objektů v těchto vykopávkách</t>
  </si>
  <si>
    <t>26+30</t>
  </si>
  <si>
    <t>181252305</t>
  </si>
  <si>
    <t>Úprava pláně pro silnice a dálnice na násypech se zhutněním</t>
  </si>
  <si>
    <t>-89146742</t>
  </si>
  <si>
    <t>Úprava pláně na stavbách silnic a dálnic strojně na násypech se zhutněním</t>
  </si>
  <si>
    <t>115*0,5</t>
  </si>
  <si>
    <t>212312111</t>
  </si>
  <si>
    <t>Lože pro trativody z betonu prostého (pro PVC chráničku)</t>
  </si>
  <si>
    <t>-1531225539</t>
  </si>
  <si>
    <t>Lože pro trativody z betonu prostého</t>
  </si>
  <si>
    <t>20*0,2*0,5</t>
  </si>
  <si>
    <t>212572111</t>
  </si>
  <si>
    <t xml:space="preserve">Lože  ze štěrkopísku tříděného (v  rýze 50x120cm)</t>
  </si>
  <si>
    <t>-1042091952</t>
  </si>
  <si>
    <t>Lože pro trativody ze štěrkopísku tříděného</t>
  </si>
  <si>
    <t>0,2*0,5*50</t>
  </si>
  <si>
    <t>278381553</t>
  </si>
  <si>
    <t>Základ pro stožáty VO z betonu do 5 m3 tř. C 25/30 složitosti III</t>
  </si>
  <si>
    <t>-758852760</t>
  </si>
  <si>
    <t>Základy pod stroje nebo technologická zařízení z betonu s bedněním, odbedněním, bez úpravy povrchu z betonu prostého objemu souvislé základové konstrukce do 5 m3 tř. C 25/30, složitosti III</t>
  </si>
  <si>
    <t>0,96*4</t>
  </si>
  <si>
    <t>-1715902893</t>
  </si>
  <si>
    <t>PSV</t>
  </si>
  <si>
    <t>Práce a dodávky PSV</t>
  </si>
  <si>
    <t>741</t>
  </si>
  <si>
    <t>Elektroinstalace - silnoproud</t>
  </si>
  <si>
    <t>741125823</t>
  </si>
  <si>
    <t>Demontáž vodič Al izolovaný plný a laněný žíla 50 až 120 mm2 zatažený v trubkách nebo lištách</t>
  </si>
  <si>
    <t>981064435</t>
  </si>
  <si>
    <t>Demontáž vodičů izolovaných hliníkových uložených v trubkách nebo lištách plných a laněných průřezu žíly 50 až 120 mm2</t>
  </si>
  <si>
    <t>741375833</t>
  </si>
  <si>
    <t>Demontáž svítidla průmyslového výbojkového venkovního na stožáru přes 3 m se zachováním funkčnosti</t>
  </si>
  <si>
    <t>477092041</t>
  </si>
  <si>
    <t>Demontáž svítidel se zachováním funkčnosti průmyslových výbojkových venkovních na stožáru přes 3 m</t>
  </si>
  <si>
    <t>741810002</t>
  </si>
  <si>
    <t>Celková prohlídka elektrického rozvodu a zařízení do 500 000,- Kč</t>
  </si>
  <si>
    <t>-1931813522</t>
  </si>
  <si>
    <t>Zkoušky a prohlídky elektrických rozvodů a zařízení celková prohlídka a vyhotovení revizní zprávy pro objem montážních prací přes 100 do 500 tis. Kč</t>
  </si>
  <si>
    <t>741810011</t>
  </si>
  <si>
    <t>Příplatek k celkové prohlídce za každých dalších 500 000,- Kč</t>
  </si>
  <si>
    <t>444909989</t>
  </si>
  <si>
    <t>Zkoušky a prohlídky elektrických rozvodů a zařízení celková prohlídka a vyhotovení revizní zprávy pro objem montážních prací Příplatek k ceně 0003 za každých dalších i započatých 500 tis. Kč přes 1000 tis. Kč</t>
  </si>
  <si>
    <t>998741102</t>
  </si>
  <si>
    <t>Přesun hmot tonážní pro silnoproud v objektech v do 12 m</t>
  </si>
  <si>
    <t>-2020516653</t>
  </si>
  <si>
    <t>Přesun hmot pro silnoproud stanovený z hmotnosti přesunovaného materiálu vodorovná dopravní vzdálenost do 50 m v objektech výšky přes 6 do 12 m</t>
  </si>
  <si>
    <t>21-M</t>
  </si>
  <si>
    <t>Elektromontáže</t>
  </si>
  <si>
    <t>210030803</t>
  </si>
  <si>
    <t>Montáž výložníku bočního</t>
  </si>
  <si>
    <t>1823974416</t>
  </si>
  <si>
    <t>Montáž trakčního vedení pro městskou dopravu, průmyslové dráhy a jeřáby výložník boční</t>
  </si>
  <si>
    <t>34844462</t>
  </si>
  <si>
    <t>výložník obloukový dvojnásobný k osvětlovacím stožárům uličním výška 1800 mm vyložení 2000mm</t>
  </si>
  <si>
    <t>-357987944</t>
  </si>
  <si>
    <t>210040011</t>
  </si>
  <si>
    <t>Montáž sloupů nn ocelových trubkových jednoduchých do 12 m</t>
  </si>
  <si>
    <t>1068733090</t>
  </si>
  <si>
    <t>Montáž sloupů a stožárů venkovního vedení nn bez výstroje ocelových trubkových včetně rozvozu, vztyčení, očíslování, složení do 12 m jednoduchých</t>
  </si>
  <si>
    <t>210040011R</t>
  </si>
  <si>
    <t xml:space="preserve">Demontáž sloupů  ocelových trubkových jednoduchých do 12 m</t>
  </si>
  <si>
    <t>-589431240</t>
  </si>
  <si>
    <t>34774011</t>
  </si>
  <si>
    <t>svítidlo veřejného osvětlení na dřík/výložník zdroj LED 106W 11050lm 4000K stmívatelné (Schréder MC2)</t>
  </si>
  <si>
    <t>11285238</t>
  </si>
  <si>
    <t>svítidlo veřejného osvětlení na dřík/výložník zdroj LED 106W 11050lm 4000K stmívatelné</t>
  </si>
  <si>
    <t>210100151</t>
  </si>
  <si>
    <t>Ukončení kabelů smršťovací záklopkou nebo páskou se zapojením bez letování žíly do 4x16 mm2</t>
  </si>
  <si>
    <t>-298902107</t>
  </si>
  <si>
    <t>Ukončení kabelů smršťovací záklopkou nebo páskou se zapojením bez letování počtu a průřezu žil do 4 x 16 mm2</t>
  </si>
  <si>
    <t>210202013</t>
  </si>
  <si>
    <t>Montáž svítidlo výbojkové průmyslové nebo venkovní na výložník</t>
  </si>
  <si>
    <t>634493426</t>
  </si>
  <si>
    <t>Montáž svítidel výbojkových se zapojením vodičů průmyslových nebo venkovních na výložník</t>
  </si>
  <si>
    <t>210220001</t>
  </si>
  <si>
    <t>Montáž uzemňovacího vedení vodičů FeZn pomocí svorek na povrchu páskou do 120 mm2</t>
  </si>
  <si>
    <t>1249458579</t>
  </si>
  <si>
    <t>Montáž uzemňovacího vedení s upevněním, propojením a připojením pomocí svorek na povrchu vodičů FeZn páskou průřezu do 120 mm2</t>
  </si>
  <si>
    <t>210812035</t>
  </si>
  <si>
    <t>Montáž kabel Cu plný kulatý do 1 kV 4x16 mm2 uložený volně nebo v liště (např. CYKY)</t>
  </si>
  <si>
    <t>-1162227152</t>
  </si>
  <si>
    <t>Montáž izolovaných kabelů měděných do 1 kV bez ukončení plných a kulatých (např. CYKY, CHKE-R) uložených volně nebo v liště počtu a průřezu žil 4x16 mm2</t>
  </si>
  <si>
    <t>35442062</t>
  </si>
  <si>
    <t>pás zemnící 30x4mm FeZn</t>
  </si>
  <si>
    <t>882150801</t>
  </si>
  <si>
    <t>34111080</t>
  </si>
  <si>
    <t>kabel instalační jádro Cu plné izolace PVC plášť PVC 450/750V (CYKY) 4x16mm2</t>
  </si>
  <si>
    <t>11451984</t>
  </si>
  <si>
    <t>Poznámka k položce:_x000d_
CYKY</t>
  </si>
  <si>
    <t>90*1,15 'Přepočtené koeficientem množství</t>
  </si>
  <si>
    <t>22-M</t>
  </si>
  <si>
    <t>Montáže technologických zařízení pro dopravní stavby</t>
  </si>
  <si>
    <t>220182002</t>
  </si>
  <si>
    <t xml:space="preserve">Uložení ochranné trubky HDPE  110 mm (Mechanická ochrana Kopohalf)</t>
  </si>
  <si>
    <t>-1823537455</t>
  </si>
  <si>
    <t>Zatažení trubek do chráničky 110 mm ochranné z HDPE</t>
  </si>
  <si>
    <t>220182021</t>
  </si>
  <si>
    <t>Uložení HDPE trubky do výkopu včetně fixace</t>
  </si>
  <si>
    <t>-1571408683</t>
  </si>
  <si>
    <t>Uložení trubky HDPE do výkopu včetně fixace</t>
  </si>
  <si>
    <t>34571365</t>
  </si>
  <si>
    <t>trubka elektroinstalační HDPE tuhá dvouplášťová korugovaná D 94/110mm</t>
  </si>
  <si>
    <t>-380781213</t>
  </si>
  <si>
    <t>trubka elektroinstalační dělená (chránička) D 100/110mm, HDPE (Kopohalf)</t>
  </si>
  <si>
    <t>1906047088</t>
  </si>
  <si>
    <t>460671114</t>
  </si>
  <si>
    <t>Výstražná fólie pro krytí kabelů šířky 40 cm</t>
  </si>
  <si>
    <t>-623824001</t>
  </si>
  <si>
    <t>Výstražná fólie z PVC pro krytí kabelů včetně vyrovnání povrchu rýhy, rozvinutí a uložení fólie šířky do 40 cm</t>
  </si>
  <si>
    <t>HZS</t>
  </si>
  <si>
    <t>Hodinové zúčtovací sazby</t>
  </si>
  <si>
    <t>HZS4221</t>
  </si>
  <si>
    <t>Hodinová zúčtovací sazba geodet</t>
  </si>
  <si>
    <t>hod</t>
  </si>
  <si>
    <t>-1383571107</t>
  </si>
  <si>
    <t>Hodinové zúčtovací sazby ostatních profesí revizní a kontrolní činnost geodet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</si>
  <si>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</si>
  <si>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</si>
  <si>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</si>
  <si>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</si>
  <si>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</si>
  <si>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</si>
  <si>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</si>
  <si>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</si>
  <si>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</si>
  <si>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</si>
  <si>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</si>
  <si>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</si>
  <si>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011503000</t>
  </si>
  <si>
    <t>Stavební průzkum bez rozlišení</t>
  </si>
  <si>
    <t>kpl</t>
  </si>
  <si>
    <t>1024</t>
  </si>
  <si>
    <t>-1034153673</t>
  </si>
  <si>
    <t>Poznámka k položce:_x000d_
pasportizace stavby</t>
  </si>
  <si>
    <t>012002000</t>
  </si>
  <si>
    <t>Geodetické práce</t>
  </si>
  <si>
    <t>1746806845</t>
  </si>
  <si>
    <t>Poznámka k položce:_x000d_
vč. zameření skutečného provedení stavby</t>
  </si>
  <si>
    <t>013203000</t>
  </si>
  <si>
    <t>Dokumentace stavby bez rozlišení</t>
  </si>
  <si>
    <t>181194020</t>
  </si>
  <si>
    <t>Poznámka k položce:_x000d_
Projekt DIO vč. zajištění DIR</t>
  </si>
  <si>
    <t>013244000</t>
  </si>
  <si>
    <t>Dokumentace pro provádění stavby</t>
  </si>
  <si>
    <t>-1190764106</t>
  </si>
  <si>
    <t>Poznámka k položce:_x000d_
RDS</t>
  </si>
  <si>
    <t>013254000</t>
  </si>
  <si>
    <t>Dokumentace skutečného provedení stavby</t>
  </si>
  <si>
    <t>-1149392699</t>
  </si>
  <si>
    <t>Poznámka k položce:_x000d_
DSPS</t>
  </si>
  <si>
    <t>013294000</t>
  </si>
  <si>
    <t>Ostatní dokumentace</t>
  </si>
  <si>
    <t>-1826649783</t>
  </si>
  <si>
    <t>Poznámka k položce:_x000d_
Fotodokumentace stavby</t>
  </si>
  <si>
    <t>VRN2</t>
  </si>
  <si>
    <t>Příprava staveniště</t>
  </si>
  <si>
    <t>020001000</t>
  </si>
  <si>
    <t>-192044592</t>
  </si>
  <si>
    <t>VRN3</t>
  </si>
  <si>
    <t>Zařízení staveniště</t>
  </si>
  <si>
    <t>030001000</t>
  </si>
  <si>
    <t>-1200144364</t>
  </si>
  <si>
    <t>034203000</t>
  </si>
  <si>
    <t>Opatření na ochranu pozemků sousedních se staveništěm</t>
  </si>
  <si>
    <t>-572558142</t>
  </si>
  <si>
    <t>Poznámka k položce:_x000d_
Čištění komunikací a prostor dotčených výstavbou</t>
  </si>
  <si>
    <t>034503000</t>
  </si>
  <si>
    <t>Informační tabule na staveništi</t>
  </si>
  <si>
    <t>-562295240</t>
  </si>
  <si>
    <t>VRN4</t>
  </si>
  <si>
    <t>Inženýrská činnost</t>
  </si>
  <si>
    <t>041903000</t>
  </si>
  <si>
    <t>Dozor jiné osoby</t>
  </si>
  <si>
    <t>802302981</t>
  </si>
  <si>
    <t>Poznámka k položce:_x000d_
Zajištění archeologického dohledu</t>
  </si>
  <si>
    <t>049103000</t>
  </si>
  <si>
    <t>Náklady vzniklé v souvislosti s realizací stavby</t>
  </si>
  <si>
    <t>1494318909</t>
  </si>
  <si>
    <t>Poznámka k položce:_x000d_
Vytýčení inženýrských sítí správci</t>
  </si>
  <si>
    <t>VRN6</t>
  </si>
  <si>
    <t>Územní vlivy</t>
  </si>
  <si>
    <t>060001000</t>
  </si>
  <si>
    <t>600656862</t>
  </si>
  <si>
    <t>Poznámka k položce:_x000d_
Ztížené dopravní podmínky</t>
  </si>
  <si>
    <t>VRN7</t>
  </si>
  <si>
    <t>Provozní vlivy</t>
  </si>
  <si>
    <t>070001000</t>
  </si>
  <si>
    <t>-1264149834</t>
  </si>
  <si>
    <t>Poznámka k položce:_x000d_
Ztížený provoz, Ztížený pohyb vozidel v centrech měst, Ochranná pásma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</si>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</sst>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3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</xf>
    <xf numFmtId="0" fontId="37" fillId="0" borderId="23" xfId="0" applyFont="1" applyBorder="1" applyAlignment="1" applyProtection="1">
      <alignment horizontal="center" vertical="center"/>
    </xf>
    <xf numFmtId="49" fontId="37" fillId="0" borderId="23" xfId="0" applyNumberFormat="1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center" vertical="center" wrapText="1"/>
    </xf>
    <xf numFmtId="167" fontId="37" fillId="0" borderId="23" xfId="0" applyNumberFormat="1" applyFont="1" applyBorder="1" applyAlignment="1" applyProtection="1">
      <alignment vertical="center"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</xf>
    <xf numFmtId="0" fontId="38" fillId="0" borderId="4" xfId="0" applyFont="1" applyBorder="1" applyAlignment="1">
      <alignment vertical="center"/>
    </xf>
    <xf numFmtId="0" fontId="37" fillId="2" borderId="15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7" xfId="0" applyFont="1" applyBorder="1" applyAlignment="1">
      <alignment vertical="center" wrapText="1"/>
    </xf>
    <xf numFmtId="0" fontId="41" fillId="0" borderId="29" xfId="0" applyFont="1" applyBorder="1" applyAlignment="1">
      <alignment horizontal="left" wrapText="1"/>
    </xf>
    <xf numFmtId="0" fontId="39" fillId="0" borderId="28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27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vertical="center"/>
    </xf>
    <xf numFmtId="49" fontId="42" fillId="0" borderId="1" xfId="0" applyNumberFormat="1" applyFont="1" applyBorder="1" applyAlignment="1">
      <alignment horizontal="left" vertical="center" wrapText="1"/>
    </xf>
    <xf numFmtId="49" fontId="42" fillId="0" borderId="1" xfId="0" applyNumberFormat="1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39" fillId="0" borderId="31" xfId="0" applyFont="1" applyBorder="1" applyAlignment="1">
      <alignment vertical="center" wrapText="1"/>
    </xf>
    <xf numFmtId="0" fontId="39" fillId="0" borderId="1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center" vertical="top"/>
    </xf>
    <xf numFmtId="0" fontId="43" fillId="0" borderId="30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1" fillId="0" borderId="1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42" fillId="0" borderId="1" xfId="0" applyFont="1" applyBorder="1" applyAlignment="1">
      <alignment vertical="top"/>
    </xf>
    <xf numFmtId="49" fontId="42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5" fillId="0" borderId="29" xfId="0" applyFont="1" applyBorder="1" applyAlignment="1"/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theme" Target="theme/theme1.xml" /><Relationship Id="rId11" Type="http://schemas.openxmlformats.org/officeDocument/2006/relationships/calcChain" Target="calcChain.xml" /><Relationship Id="rId12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33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="2" customFormat="1" ht="25.92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6.96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="2" customFormat="1" ht="6.96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="2" customFormat="1" ht="24.96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="2" customFormat="1" ht="6.96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999178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="5" customFormat="1" ht="36.96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Křižovatka Opatovská - Chilská, č. akce 999178, Praha 11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Křižovatka ulic Opatovská - Chilská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 "","",AN8)</f>
        <v>23. 4. 2021</v>
      </c>
      <c r="AN47" s="73"/>
      <c r="AO47" s="41"/>
      <c r="AP47" s="41"/>
      <c r="AQ47" s="41"/>
      <c r="AR47" s="45"/>
      <c r="B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 "","",E11)</f>
        <v>TSK hlavního města Prahy, a.s.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Atelier PROMIKA s.r.o.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 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="2" customFormat="1" ht="29.28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ROUND(SUM(AG55:AG60),2)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ROUND(SUM(AS55:AS60),2)</f>
        <v>0</v>
      </c>
      <c r="AT54" s="107">
        <f>ROUND(SUM(AV54:AW54),2)</f>
        <v>0</v>
      </c>
      <c r="AU54" s="108">
        <f>ROUND(SUM(AU55:AU60),5)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ROUND(SUM(AZ55:AZ60),2)</f>
        <v>0</v>
      </c>
      <c r="BA54" s="107">
        <f>ROUND(SUM(BA55:BA60),2)</f>
        <v>0</v>
      </c>
      <c r="BB54" s="107">
        <f>ROUND(SUM(BB55:BB60),2)</f>
        <v>0</v>
      </c>
      <c r="BC54" s="107">
        <f>ROUND(SUM(BC55:BC60),2)</f>
        <v>0</v>
      </c>
      <c r="BD54" s="109">
        <f>ROUND(SUM(BD55:BD60),2)</f>
        <v>0</v>
      </c>
      <c r="BE54" s="6"/>
      <c r="BS54" s="110" t="s">
        <v>71</v>
      </c>
      <c r="BT54" s="110" t="s">
        <v>72</v>
      </c>
      <c r="BU54" s="111" t="s">
        <v>73</v>
      </c>
      <c r="BV54" s="110" t="s">
        <v>74</v>
      </c>
      <c r="BW54" s="110" t="s">
        <v>5</v>
      </c>
      <c r="BX54" s="110" t="s">
        <v>75</v>
      </c>
      <c r="CL54" s="110" t="s">
        <v>19</v>
      </c>
    </row>
    <row r="55" s="7" customFormat="1" ht="16.5" customHeight="1">
      <c r="A55" s="112" t="s">
        <v>76</v>
      </c>
      <c r="B55" s="113"/>
      <c r="C55" s="114"/>
      <c r="D55" s="115" t="s">
        <v>77</v>
      </c>
      <c r="E55" s="115"/>
      <c r="F55" s="115"/>
      <c r="G55" s="115"/>
      <c r="H55" s="115"/>
      <c r="I55" s="116"/>
      <c r="J55" s="115" t="s">
        <v>78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100 - Komunikace a zpe...'!J30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79</v>
      </c>
      <c r="AR55" s="119"/>
      <c r="AS55" s="120">
        <v>0</v>
      </c>
      <c r="AT55" s="121">
        <f>ROUND(SUM(AV55:AW55),2)</f>
        <v>0</v>
      </c>
      <c r="AU55" s="122">
        <f>'SO 100 - Komunikace a zpe...'!P89</f>
        <v>0</v>
      </c>
      <c r="AV55" s="121">
        <f>'SO 100 - Komunikace a zpe...'!J33</f>
        <v>0</v>
      </c>
      <c r="AW55" s="121">
        <f>'SO 100 - Komunikace a zpe...'!J34</f>
        <v>0</v>
      </c>
      <c r="AX55" s="121">
        <f>'SO 100 - Komunikace a zpe...'!J35</f>
        <v>0</v>
      </c>
      <c r="AY55" s="121">
        <f>'SO 100 - Komunikace a zpe...'!J36</f>
        <v>0</v>
      </c>
      <c r="AZ55" s="121">
        <f>'SO 100 - Komunikace a zpe...'!F33</f>
        <v>0</v>
      </c>
      <c r="BA55" s="121">
        <f>'SO 100 - Komunikace a zpe...'!F34</f>
        <v>0</v>
      </c>
      <c r="BB55" s="121">
        <f>'SO 100 - Komunikace a zpe...'!F35</f>
        <v>0</v>
      </c>
      <c r="BC55" s="121">
        <f>'SO 100 - Komunikace a zpe...'!F36</f>
        <v>0</v>
      </c>
      <c r="BD55" s="123">
        <f>'SO 100 - Komunikace a zpe...'!F37</f>
        <v>0</v>
      </c>
      <c r="BE55" s="7"/>
      <c r="BT55" s="124" t="s">
        <v>80</v>
      </c>
      <c r="BV55" s="124" t="s">
        <v>74</v>
      </c>
      <c r="BW55" s="124" t="s">
        <v>81</v>
      </c>
      <c r="BX55" s="124" t="s">
        <v>5</v>
      </c>
      <c r="CL55" s="124" t="s">
        <v>19</v>
      </c>
      <c r="CM55" s="124" t="s">
        <v>82</v>
      </c>
    </row>
    <row r="56" s="7" customFormat="1" ht="16.5" customHeight="1">
      <c r="A56" s="112" t="s">
        <v>76</v>
      </c>
      <c r="B56" s="113"/>
      <c r="C56" s="114"/>
      <c r="D56" s="115" t="s">
        <v>83</v>
      </c>
      <c r="E56" s="115"/>
      <c r="F56" s="115"/>
      <c r="G56" s="115"/>
      <c r="H56" s="115"/>
      <c r="I56" s="116"/>
      <c r="J56" s="115" t="s">
        <v>84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 150 - Dopravní značení...'!J30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79</v>
      </c>
      <c r="AR56" s="119"/>
      <c r="AS56" s="120">
        <v>0</v>
      </c>
      <c r="AT56" s="121">
        <f>ROUND(SUM(AV56:AW56),2)</f>
        <v>0</v>
      </c>
      <c r="AU56" s="122">
        <f>'SO 150 - Dopravní značení...'!P83</f>
        <v>0</v>
      </c>
      <c r="AV56" s="121">
        <f>'SO 150 - Dopravní značení...'!J33</f>
        <v>0</v>
      </c>
      <c r="AW56" s="121">
        <f>'SO 150 - Dopravní značení...'!J34</f>
        <v>0</v>
      </c>
      <c r="AX56" s="121">
        <f>'SO 150 - Dopravní značení...'!J35</f>
        <v>0</v>
      </c>
      <c r="AY56" s="121">
        <f>'SO 150 - Dopravní značení...'!J36</f>
        <v>0</v>
      </c>
      <c r="AZ56" s="121">
        <f>'SO 150 - Dopravní značení...'!F33</f>
        <v>0</v>
      </c>
      <c r="BA56" s="121">
        <f>'SO 150 - Dopravní značení...'!F34</f>
        <v>0</v>
      </c>
      <c r="BB56" s="121">
        <f>'SO 150 - Dopravní značení...'!F35</f>
        <v>0</v>
      </c>
      <c r="BC56" s="121">
        <f>'SO 150 - Dopravní značení...'!F36</f>
        <v>0</v>
      </c>
      <c r="BD56" s="123">
        <f>'SO 150 - Dopravní značení...'!F37</f>
        <v>0</v>
      </c>
      <c r="BE56" s="7"/>
      <c r="BT56" s="124" t="s">
        <v>80</v>
      </c>
      <c r="BV56" s="124" t="s">
        <v>74</v>
      </c>
      <c r="BW56" s="124" t="s">
        <v>85</v>
      </c>
      <c r="BX56" s="124" t="s">
        <v>5</v>
      </c>
      <c r="CL56" s="124" t="s">
        <v>19</v>
      </c>
      <c r="CM56" s="124" t="s">
        <v>82</v>
      </c>
    </row>
    <row r="57" s="7" customFormat="1" ht="16.5" customHeight="1">
      <c r="A57" s="112" t="s">
        <v>76</v>
      </c>
      <c r="B57" s="113"/>
      <c r="C57" s="114"/>
      <c r="D57" s="115" t="s">
        <v>86</v>
      </c>
      <c r="E57" s="115"/>
      <c r="F57" s="115"/>
      <c r="G57" s="115"/>
      <c r="H57" s="115"/>
      <c r="I57" s="116"/>
      <c r="J57" s="115" t="s">
        <v>87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'SO 160 - Dopravní značení...'!J30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79</v>
      </c>
      <c r="AR57" s="119"/>
      <c r="AS57" s="120">
        <v>0</v>
      </c>
      <c r="AT57" s="121">
        <f>ROUND(SUM(AV57:AW57),2)</f>
        <v>0</v>
      </c>
      <c r="AU57" s="122">
        <f>'SO 160 - Dopravní značení...'!P83</f>
        <v>0</v>
      </c>
      <c r="AV57" s="121">
        <f>'SO 160 - Dopravní značení...'!J33</f>
        <v>0</v>
      </c>
      <c r="AW57" s="121">
        <f>'SO 160 - Dopravní značení...'!J34</f>
        <v>0</v>
      </c>
      <c r="AX57" s="121">
        <f>'SO 160 - Dopravní značení...'!J35</f>
        <v>0</v>
      </c>
      <c r="AY57" s="121">
        <f>'SO 160 - Dopravní značení...'!J36</f>
        <v>0</v>
      </c>
      <c r="AZ57" s="121">
        <f>'SO 160 - Dopravní značení...'!F33</f>
        <v>0</v>
      </c>
      <c r="BA57" s="121">
        <f>'SO 160 - Dopravní značení...'!F34</f>
        <v>0</v>
      </c>
      <c r="BB57" s="121">
        <f>'SO 160 - Dopravní značení...'!F35</f>
        <v>0</v>
      </c>
      <c r="BC57" s="121">
        <f>'SO 160 - Dopravní značení...'!F36</f>
        <v>0</v>
      </c>
      <c r="BD57" s="123">
        <f>'SO 160 - Dopravní značení...'!F37</f>
        <v>0</v>
      </c>
      <c r="BE57" s="7"/>
      <c r="BT57" s="124" t="s">
        <v>80</v>
      </c>
      <c r="BV57" s="124" t="s">
        <v>74</v>
      </c>
      <c r="BW57" s="124" t="s">
        <v>88</v>
      </c>
      <c r="BX57" s="124" t="s">
        <v>5</v>
      </c>
      <c r="CL57" s="124" t="s">
        <v>19</v>
      </c>
      <c r="CM57" s="124" t="s">
        <v>82</v>
      </c>
    </row>
    <row r="58" s="7" customFormat="1" ht="16.5" customHeight="1">
      <c r="A58" s="112" t="s">
        <v>76</v>
      </c>
      <c r="B58" s="113"/>
      <c r="C58" s="114"/>
      <c r="D58" s="115" t="s">
        <v>89</v>
      </c>
      <c r="E58" s="115"/>
      <c r="F58" s="115"/>
      <c r="G58" s="115"/>
      <c r="H58" s="115"/>
      <c r="I58" s="116"/>
      <c r="J58" s="115" t="s">
        <v>90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'SO 300 - Přípojky uličníc...'!J30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79</v>
      </c>
      <c r="AR58" s="119"/>
      <c r="AS58" s="120">
        <v>0</v>
      </c>
      <c r="AT58" s="121">
        <f>ROUND(SUM(AV58:AW58),2)</f>
        <v>0</v>
      </c>
      <c r="AU58" s="122">
        <f>'SO 300 - Přípojky uličníc...'!P85</f>
        <v>0</v>
      </c>
      <c r="AV58" s="121">
        <f>'SO 300 - Přípojky uličníc...'!J33</f>
        <v>0</v>
      </c>
      <c r="AW58" s="121">
        <f>'SO 300 - Přípojky uličníc...'!J34</f>
        <v>0</v>
      </c>
      <c r="AX58" s="121">
        <f>'SO 300 - Přípojky uličníc...'!J35</f>
        <v>0</v>
      </c>
      <c r="AY58" s="121">
        <f>'SO 300 - Přípojky uličníc...'!J36</f>
        <v>0</v>
      </c>
      <c r="AZ58" s="121">
        <f>'SO 300 - Přípojky uličníc...'!F33</f>
        <v>0</v>
      </c>
      <c r="BA58" s="121">
        <f>'SO 300 - Přípojky uličníc...'!F34</f>
        <v>0</v>
      </c>
      <c r="BB58" s="121">
        <f>'SO 300 - Přípojky uličníc...'!F35</f>
        <v>0</v>
      </c>
      <c r="BC58" s="121">
        <f>'SO 300 - Přípojky uličníc...'!F36</f>
        <v>0</v>
      </c>
      <c r="BD58" s="123">
        <f>'SO 300 - Přípojky uličníc...'!F37</f>
        <v>0</v>
      </c>
      <c r="BE58" s="7"/>
      <c r="BT58" s="124" t="s">
        <v>80</v>
      </c>
      <c r="BV58" s="124" t="s">
        <v>74</v>
      </c>
      <c r="BW58" s="124" t="s">
        <v>91</v>
      </c>
      <c r="BX58" s="124" t="s">
        <v>5</v>
      </c>
      <c r="CL58" s="124" t="s">
        <v>92</v>
      </c>
      <c r="CM58" s="124" t="s">
        <v>82</v>
      </c>
    </row>
    <row r="59" s="7" customFormat="1" ht="16.5" customHeight="1">
      <c r="A59" s="112" t="s">
        <v>76</v>
      </c>
      <c r="B59" s="113"/>
      <c r="C59" s="114"/>
      <c r="D59" s="115" t="s">
        <v>93</v>
      </c>
      <c r="E59" s="115"/>
      <c r="F59" s="115"/>
      <c r="G59" s="115"/>
      <c r="H59" s="115"/>
      <c r="I59" s="116"/>
      <c r="J59" s="115" t="s">
        <v>94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7">
        <f>'SO 430 - Úpravy veřejného...'!J30</f>
        <v>0</v>
      </c>
      <c r="AH59" s="116"/>
      <c r="AI59" s="116"/>
      <c r="AJ59" s="116"/>
      <c r="AK59" s="116"/>
      <c r="AL59" s="116"/>
      <c r="AM59" s="116"/>
      <c r="AN59" s="117">
        <f>SUM(AG59,AT59)</f>
        <v>0</v>
      </c>
      <c r="AO59" s="116"/>
      <c r="AP59" s="116"/>
      <c r="AQ59" s="118" t="s">
        <v>79</v>
      </c>
      <c r="AR59" s="119"/>
      <c r="AS59" s="120">
        <v>0</v>
      </c>
      <c r="AT59" s="121">
        <f>ROUND(SUM(AV59:AW59),2)</f>
        <v>0</v>
      </c>
      <c r="AU59" s="122">
        <f>'SO 430 - Úpravy veřejného...'!P90</f>
        <v>0</v>
      </c>
      <c r="AV59" s="121">
        <f>'SO 430 - Úpravy veřejného...'!J33</f>
        <v>0</v>
      </c>
      <c r="AW59" s="121">
        <f>'SO 430 - Úpravy veřejného...'!J34</f>
        <v>0</v>
      </c>
      <c r="AX59" s="121">
        <f>'SO 430 - Úpravy veřejného...'!J35</f>
        <v>0</v>
      </c>
      <c r="AY59" s="121">
        <f>'SO 430 - Úpravy veřejného...'!J36</f>
        <v>0</v>
      </c>
      <c r="AZ59" s="121">
        <f>'SO 430 - Úpravy veřejného...'!F33</f>
        <v>0</v>
      </c>
      <c r="BA59" s="121">
        <f>'SO 430 - Úpravy veřejného...'!F34</f>
        <v>0</v>
      </c>
      <c r="BB59" s="121">
        <f>'SO 430 - Úpravy veřejného...'!F35</f>
        <v>0</v>
      </c>
      <c r="BC59" s="121">
        <f>'SO 430 - Úpravy veřejného...'!F36</f>
        <v>0</v>
      </c>
      <c r="BD59" s="123">
        <f>'SO 430 - Úpravy veřejného...'!F37</f>
        <v>0</v>
      </c>
      <c r="BE59" s="7"/>
      <c r="BT59" s="124" t="s">
        <v>80</v>
      </c>
      <c r="BV59" s="124" t="s">
        <v>74</v>
      </c>
      <c r="BW59" s="124" t="s">
        <v>95</v>
      </c>
      <c r="BX59" s="124" t="s">
        <v>5</v>
      </c>
      <c r="CL59" s="124" t="s">
        <v>19</v>
      </c>
      <c r="CM59" s="124" t="s">
        <v>82</v>
      </c>
    </row>
    <row r="60" s="7" customFormat="1" ht="16.5" customHeight="1">
      <c r="A60" s="112" t="s">
        <v>76</v>
      </c>
      <c r="B60" s="113"/>
      <c r="C60" s="114"/>
      <c r="D60" s="115" t="s">
        <v>96</v>
      </c>
      <c r="E60" s="115"/>
      <c r="F60" s="115"/>
      <c r="G60" s="115"/>
      <c r="H60" s="115"/>
      <c r="I60" s="116"/>
      <c r="J60" s="115" t="s">
        <v>97</v>
      </c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7">
        <f>'VON - Vedlejší a ostatní ...'!J30</f>
        <v>0</v>
      </c>
      <c r="AH60" s="116"/>
      <c r="AI60" s="116"/>
      <c r="AJ60" s="116"/>
      <c r="AK60" s="116"/>
      <c r="AL60" s="116"/>
      <c r="AM60" s="116"/>
      <c r="AN60" s="117">
        <f>SUM(AG60,AT60)</f>
        <v>0</v>
      </c>
      <c r="AO60" s="116"/>
      <c r="AP60" s="116"/>
      <c r="AQ60" s="118" t="s">
        <v>96</v>
      </c>
      <c r="AR60" s="119"/>
      <c r="AS60" s="125">
        <v>0</v>
      </c>
      <c r="AT60" s="126">
        <f>ROUND(SUM(AV60:AW60),2)</f>
        <v>0</v>
      </c>
      <c r="AU60" s="127">
        <f>'VON - Vedlejší a ostatní ...'!P86</f>
        <v>0</v>
      </c>
      <c r="AV60" s="126">
        <f>'VON - Vedlejší a ostatní ...'!J33</f>
        <v>0</v>
      </c>
      <c r="AW60" s="126">
        <f>'VON - Vedlejší a ostatní ...'!J34</f>
        <v>0</v>
      </c>
      <c r="AX60" s="126">
        <f>'VON - Vedlejší a ostatní ...'!J35</f>
        <v>0</v>
      </c>
      <c r="AY60" s="126">
        <f>'VON - Vedlejší a ostatní ...'!J36</f>
        <v>0</v>
      </c>
      <c r="AZ60" s="126">
        <f>'VON - Vedlejší a ostatní ...'!F33</f>
        <v>0</v>
      </c>
      <c r="BA60" s="126">
        <f>'VON - Vedlejší a ostatní ...'!F34</f>
        <v>0</v>
      </c>
      <c r="BB60" s="126">
        <f>'VON - Vedlejší a ostatní ...'!F35</f>
        <v>0</v>
      </c>
      <c r="BC60" s="126">
        <f>'VON - Vedlejší a ostatní ...'!F36</f>
        <v>0</v>
      </c>
      <c r="BD60" s="128">
        <f>'VON - Vedlejší a ostatní ...'!F37</f>
        <v>0</v>
      </c>
      <c r="BE60" s="7"/>
      <c r="BT60" s="124" t="s">
        <v>80</v>
      </c>
      <c r="BV60" s="124" t="s">
        <v>74</v>
      </c>
      <c r="BW60" s="124" t="s">
        <v>98</v>
      </c>
      <c r="BX60" s="124" t="s">
        <v>5</v>
      </c>
      <c r="CL60" s="124" t="s">
        <v>19</v>
      </c>
      <c r="CM60" s="124" t="s">
        <v>82</v>
      </c>
    </row>
    <row r="61" s="2" customFormat="1" ht="30" customHeight="1">
      <c r="A61" s="39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5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="2" customFormat="1" ht="6.96" customHeight="1">
      <c r="A62" s="39"/>
      <c r="B62" s="60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45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</sheetData>
  <sheetProtection sheet="1" formatColumns="0" formatRows="0" objects="1" scenarios="1" spinCount="100000" saltValue="oCYZ5l8G13XoRPrO+4mYcfvcHOa2r2D19upGevGelZQcxWsCXBRkH5OXIxO5+usLC0Ttat+IpxV7i/QqLJ0qvg==" hashValue="GLjsnzRwt6+BVdsJT5bF7sF3o3U8uPgLCTeM6+xE0vqrA8OavBy2mYpjRVDGsB8PMUxLQR7Nywtw2HrPcvXmKw==" algorithmName="SHA-512" password="CC35"/>
  <mergeCells count="62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100 - Komunikace a zpe...'!C2" display="/"/>
    <hyperlink ref="A56" location="'SO 150 - Dopravní značení...'!C2" display="/"/>
    <hyperlink ref="A57" location="'SO 160 - Dopravní značení...'!C2" display="/"/>
    <hyperlink ref="A58" location="'SO 300 - Přípojky uličníc...'!C2" display="/"/>
    <hyperlink ref="A59" location="'SO 430 - Úpravy veřejného...'!C2" display="/"/>
    <hyperlink ref="A60" location="'VON - Vedlejší a ostatní 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81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="1" customFormat="1" ht="24.96" customHeight="1">
      <c r="B4" s="21"/>
      <c r="D4" s="131" t="s">
        <v>99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Křižovatka Opatovská - Chilská, č. akce 999178, Praha 11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100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101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23. 4. 2021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ROUND(J89,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ROUND((SUM(BE89:BE537)),  2)</f>
        <v>0</v>
      </c>
      <c r="G33" s="39"/>
      <c r="H33" s="39"/>
      <c r="I33" s="149">
        <v>0.20999999999999999</v>
      </c>
      <c r="J33" s="148">
        <f>ROUND(((SUM(BE89:BE537))*I33),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44</v>
      </c>
      <c r="F34" s="148">
        <f>ROUND((SUM(BF89:BF537)),  2)</f>
        <v>0</v>
      </c>
      <c r="G34" s="39"/>
      <c r="H34" s="39"/>
      <c r="I34" s="149">
        <v>0.14999999999999999</v>
      </c>
      <c r="J34" s="148">
        <f>ROUND(((SUM(BF89:BF537))*I34),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45</v>
      </c>
      <c r="F35" s="148">
        <f>ROUND((SUM(BG89:BG537)),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46</v>
      </c>
      <c r="F36" s="148">
        <f>ROUND((SUM(BH89:BH537)),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47</v>
      </c>
      <c r="F37" s="148">
        <f>ROUND((SUM(BI89:BI537)),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102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Křižovatka Opatovská - Chilská, č. akce 999178, Praha 11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100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 100 - Komunikace a zpevněné plochy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Křižovatka ulic Opatovská - Chilská</v>
      </c>
      <c r="G52" s="41"/>
      <c r="H52" s="41"/>
      <c r="I52" s="33" t="s">
        <v>23</v>
      </c>
      <c r="J52" s="73" t="str">
        <f>IF(J12="","",J12)</f>
        <v>23. 4. 2021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TSK hlavního města Prahy, a.s.</v>
      </c>
      <c r="G54" s="41"/>
      <c r="H54" s="41"/>
      <c r="I54" s="33" t="s">
        <v>31</v>
      </c>
      <c r="J54" s="37" t="str">
        <f>E21</f>
        <v>Atelier PROMIKA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103</v>
      </c>
      <c r="D57" s="163"/>
      <c r="E57" s="163"/>
      <c r="F57" s="163"/>
      <c r="G57" s="163"/>
      <c r="H57" s="163"/>
      <c r="I57" s="163"/>
      <c r="J57" s="164" t="s">
        <v>104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J89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105</v>
      </c>
    </row>
    <row r="60" s="9" customFormat="1" ht="24.96" customHeight="1">
      <c r="A60" s="9"/>
      <c r="B60" s="166"/>
      <c r="C60" s="167"/>
      <c r="D60" s="168" t="s">
        <v>106</v>
      </c>
      <c r="E60" s="169"/>
      <c r="F60" s="169"/>
      <c r="G60" s="169"/>
      <c r="H60" s="169"/>
      <c r="I60" s="169"/>
      <c r="J60" s="170">
        <f>J90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107</v>
      </c>
      <c r="E61" s="175"/>
      <c r="F61" s="175"/>
      <c r="G61" s="175"/>
      <c r="H61" s="175"/>
      <c r="I61" s="175"/>
      <c r="J61" s="176">
        <f>J91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108</v>
      </c>
      <c r="E62" s="175"/>
      <c r="F62" s="175"/>
      <c r="G62" s="175"/>
      <c r="H62" s="175"/>
      <c r="I62" s="175"/>
      <c r="J62" s="176">
        <f>J254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109</v>
      </c>
      <c r="E63" s="175"/>
      <c r="F63" s="175"/>
      <c r="G63" s="175"/>
      <c r="H63" s="175"/>
      <c r="I63" s="175"/>
      <c r="J63" s="176">
        <f>J267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110</v>
      </c>
      <c r="E64" s="175"/>
      <c r="F64" s="175"/>
      <c r="G64" s="175"/>
      <c r="H64" s="175"/>
      <c r="I64" s="175"/>
      <c r="J64" s="176">
        <f>J339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2"/>
      <c r="C65" s="173"/>
      <c r="D65" s="174" t="s">
        <v>111</v>
      </c>
      <c r="E65" s="175"/>
      <c r="F65" s="175"/>
      <c r="G65" s="175"/>
      <c r="H65" s="175"/>
      <c r="I65" s="175"/>
      <c r="J65" s="176">
        <f>J377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112</v>
      </c>
      <c r="E66" s="175"/>
      <c r="F66" s="175"/>
      <c r="G66" s="175"/>
      <c r="H66" s="175"/>
      <c r="I66" s="175"/>
      <c r="J66" s="176">
        <f>J475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72"/>
      <c r="C67" s="173"/>
      <c r="D67" s="174" t="s">
        <v>113</v>
      </c>
      <c r="E67" s="175"/>
      <c r="F67" s="175"/>
      <c r="G67" s="175"/>
      <c r="H67" s="175"/>
      <c r="I67" s="175"/>
      <c r="J67" s="176">
        <f>J519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9" customFormat="1" ht="24.96" customHeight="1">
      <c r="A68" s="9"/>
      <c r="B68" s="166"/>
      <c r="C68" s="167"/>
      <c r="D68" s="168" t="s">
        <v>114</v>
      </c>
      <c r="E68" s="169"/>
      <c r="F68" s="169"/>
      <c r="G68" s="169"/>
      <c r="H68" s="169"/>
      <c r="I68" s="169"/>
      <c r="J68" s="170">
        <f>J522</f>
        <v>0</v>
      </c>
      <c r="K68" s="167"/>
      <c r="L68" s="17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72"/>
      <c r="C69" s="173"/>
      <c r="D69" s="174" t="s">
        <v>115</v>
      </c>
      <c r="E69" s="175"/>
      <c r="F69" s="175"/>
      <c r="G69" s="175"/>
      <c r="H69" s="175"/>
      <c r="I69" s="175"/>
      <c r="J69" s="176">
        <f>J523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2" customFormat="1" ht="21.84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6.96" customHeight="1">
      <c r="A71" s="39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="2" customFormat="1" ht="6.96" customHeight="1">
      <c r="A75" s="39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24.96" customHeight="1">
      <c r="A76" s="39"/>
      <c r="B76" s="40"/>
      <c r="C76" s="24" t="s">
        <v>116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6.96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2" customHeight="1">
      <c r="A78" s="39"/>
      <c r="B78" s="40"/>
      <c r="C78" s="33" t="s">
        <v>16</v>
      </c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6.5" customHeight="1">
      <c r="A79" s="39"/>
      <c r="B79" s="40"/>
      <c r="C79" s="41"/>
      <c r="D79" s="41"/>
      <c r="E79" s="161" t="str">
        <f>E7</f>
        <v>Křižovatka Opatovská - Chilská, č. akce 999178, Praha 11</v>
      </c>
      <c r="F79" s="33"/>
      <c r="G79" s="33"/>
      <c r="H79" s="33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100</v>
      </c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6.5" customHeight="1">
      <c r="A81" s="39"/>
      <c r="B81" s="40"/>
      <c r="C81" s="41"/>
      <c r="D81" s="41"/>
      <c r="E81" s="70" t="str">
        <f>E9</f>
        <v>SO 100 - Komunikace a zpevněné plochy</v>
      </c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6.96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2" customHeight="1">
      <c r="A83" s="39"/>
      <c r="B83" s="40"/>
      <c r="C83" s="33" t="s">
        <v>21</v>
      </c>
      <c r="D83" s="41"/>
      <c r="E83" s="41"/>
      <c r="F83" s="28" t="str">
        <f>F12</f>
        <v>Křižovatka ulic Opatovská - Chilská</v>
      </c>
      <c r="G83" s="41"/>
      <c r="H83" s="41"/>
      <c r="I83" s="33" t="s">
        <v>23</v>
      </c>
      <c r="J83" s="73" t="str">
        <f>IF(J12="","",J12)</f>
        <v>23. 4. 2021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6.96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25.65" customHeight="1">
      <c r="A85" s="39"/>
      <c r="B85" s="40"/>
      <c r="C85" s="33" t="s">
        <v>25</v>
      </c>
      <c r="D85" s="41"/>
      <c r="E85" s="41"/>
      <c r="F85" s="28" t="str">
        <f>E15</f>
        <v>TSK hlavního města Prahy, a.s.</v>
      </c>
      <c r="G85" s="41"/>
      <c r="H85" s="41"/>
      <c r="I85" s="33" t="s">
        <v>31</v>
      </c>
      <c r="J85" s="37" t="str">
        <f>E21</f>
        <v>Atelier PROMIKA s.r.o.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5.15" customHeight="1">
      <c r="A86" s="39"/>
      <c r="B86" s="40"/>
      <c r="C86" s="33" t="s">
        <v>29</v>
      </c>
      <c r="D86" s="41"/>
      <c r="E86" s="41"/>
      <c r="F86" s="28" t="str">
        <f>IF(E18="","",E18)</f>
        <v>Vyplň údaj</v>
      </c>
      <c r="G86" s="41"/>
      <c r="H86" s="41"/>
      <c r="I86" s="33" t="s">
        <v>34</v>
      </c>
      <c r="J86" s="37" t="str">
        <f>E24</f>
        <v xml:space="preserve"> </v>
      </c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0.32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11" customFormat="1" ht="29.28" customHeight="1">
      <c r="A88" s="178"/>
      <c r="B88" s="179"/>
      <c r="C88" s="180" t="s">
        <v>117</v>
      </c>
      <c r="D88" s="181" t="s">
        <v>57</v>
      </c>
      <c r="E88" s="181" t="s">
        <v>53</v>
      </c>
      <c r="F88" s="181" t="s">
        <v>54</v>
      </c>
      <c r="G88" s="181" t="s">
        <v>118</v>
      </c>
      <c r="H88" s="181" t="s">
        <v>119</v>
      </c>
      <c r="I88" s="181" t="s">
        <v>120</v>
      </c>
      <c r="J88" s="181" t="s">
        <v>104</v>
      </c>
      <c r="K88" s="182" t="s">
        <v>121</v>
      </c>
      <c r="L88" s="183"/>
      <c r="M88" s="93" t="s">
        <v>19</v>
      </c>
      <c r="N88" s="94" t="s">
        <v>42</v>
      </c>
      <c r="O88" s="94" t="s">
        <v>122</v>
      </c>
      <c r="P88" s="94" t="s">
        <v>123</v>
      </c>
      <c r="Q88" s="94" t="s">
        <v>124</v>
      </c>
      <c r="R88" s="94" t="s">
        <v>125</v>
      </c>
      <c r="S88" s="94" t="s">
        <v>126</v>
      </c>
      <c r="T88" s="95" t="s">
        <v>127</v>
      </c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</row>
    <row r="89" s="2" customFormat="1" ht="22.8" customHeight="1">
      <c r="A89" s="39"/>
      <c r="B89" s="40"/>
      <c r="C89" s="100" t="s">
        <v>128</v>
      </c>
      <c r="D89" s="41"/>
      <c r="E89" s="41"/>
      <c r="F89" s="41"/>
      <c r="G89" s="41"/>
      <c r="H89" s="41"/>
      <c r="I89" s="41"/>
      <c r="J89" s="184">
        <f>BK89</f>
        <v>0</v>
      </c>
      <c r="K89" s="41"/>
      <c r="L89" s="45"/>
      <c r="M89" s="96"/>
      <c r="N89" s="185"/>
      <c r="O89" s="97"/>
      <c r="P89" s="186">
        <f>P90+P522</f>
        <v>0</v>
      </c>
      <c r="Q89" s="97"/>
      <c r="R89" s="186">
        <f>R90+R522</f>
        <v>232.48223480000002</v>
      </c>
      <c r="S89" s="97"/>
      <c r="T89" s="187">
        <f>T90+T522</f>
        <v>1241.326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71</v>
      </c>
      <c r="AU89" s="18" t="s">
        <v>105</v>
      </c>
      <c r="BK89" s="188">
        <f>BK90+BK522</f>
        <v>0</v>
      </c>
    </row>
    <row r="90" s="12" customFormat="1" ht="25.92" customHeight="1">
      <c r="A90" s="12"/>
      <c r="B90" s="189"/>
      <c r="C90" s="190"/>
      <c r="D90" s="191" t="s">
        <v>71</v>
      </c>
      <c r="E90" s="192" t="s">
        <v>129</v>
      </c>
      <c r="F90" s="192" t="s">
        <v>130</v>
      </c>
      <c r="G90" s="190"/>
      <c r="H90" s="190"/>
      <c r="I90" s="193"/>
      <c r="J90" s="194">
        <f>BK90</f>
        <v>0</v>
      </c>
      <c r="K90" s="190"/>
      <c r="L90" s="195"/>
      <c r="M90" s="196"/>
      <c r="N90" s="197"/>
      <c r="O90" s="197"/>
      <c r="P90" s="198">
        <f>P91+P254+P267+P339+P377+P475+P519</f>
        <v>0</v>
      </c>
      <c r="Q90" s="197"/>
      <c r="R90" s="198">
        <f>R91+R254+R267+R339+R377+R475+R519</f>
        <v>218.89623080000001</v>
      </c>
      <c r="S90" s="197"/>
      <c r="T90" s="199">
        <f>T91+T254+T267+T339+T377+T475+T519</f>
        <v>1241.326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80</v>
      </c>
      <c r="AT90" s="201" t="s">
        <v>71</v>
      </c>
      <c r="AU90" s="201" t="s">
        <v>72</v>
      </c>
      <c r="AY90" s="200" t="s">
        <v>131</v>
      </c>
      <c r="BK90" s="202">
        <f>BK91+BK254+BK267+BK339+BK377+BK475+BK519</f>
        <v>0</v>
      </c>
    </row>
    <row r="91" s="12" customFormat="1" ht="22.8" customHeight="1">
      <c r="A91" s="12"/>
      <c r="B91" s="189"/>
      <c r="C91" s="190"/>
      <c r="D91" s="191" t="s">
        <v>71</v>
      </c>
      <c r="E91" s="203" t="s">
        <v>80</v>
      </c>
      <c r="F91" s="203" t="s">
        <v>132</v>
      </c>
      <c r="G91" s="190"/>
      <c r="H91" s="190"/>
      <c r="I91" s="193"/>
      <c r="J91" s="204">
        <f>BK91</f>
        <v>0</v>
      </c>
      <c r="K91" s="190"/>
      <c r="L91" s="195"/>
      <c r="M91" s="196"/>
      <c r="N91" s="197"/>
      <c r="O91" s="197"/>
      <c r="P91" s="198">
        <f>SUM(P92:P253)</f>
        <v>0</v>
      </c>
      <c r="Q91" s="197"/>
      <c r="R91" s="198">
        <f>SUM(R92:R253)</f>
        <v>0.26653199999999999</v>
      </c>
      <c r="S91" s="197"/>
      <c r="T91" s="199">
        <f>SUM(T92:T253)</f>
        <v>1238.5999999999999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80</v>
      </c>
      <c r="AT91" s="201" t="s">
        <v>71</v>
      </c>
      <c r="AU91" s="201" t="s">
        <v>80</v>
      </c>
      <c r="AY91" s="200" t="s">
        <v>131</v>
      </c>
      <c r="BK91" s="202">
        <f>SUM(BK92:BK253)</f>
        <v>0</v>
      </c>
    </row>
    <row r="92" s="2" customFormat="1" ht="37.8" customHeight="1">
      <c r="A92" s="39"/>
      <c r="B92" s="40"/>
      <c r="C92" s="205" t="s">
        <v>80</v>
      </c>
      <c r="D92" s="205" t="s">
        <v>133</v>
      </c>
      <c r="E92" s="206" t="s">
        <v>134</v>
      </c>
      <c r="F92" s="207" t="s">
        <v>135</v>
      </c>
      <c r="G92" s="208" t="s">
        <v>136</v>
      </c>
      <c r="H92" s="209">
        <v>205</v>
      </c>
      <c r="I92" s="210"/>
      <c r="J92" s="211">
        <f>ROUND(I92*H92,2)</f>
        <v>0</v>
      </c>
      <c r="K92" s="207" t="s">
        <v>137</v>
      </c>
      <c r="L92" s="45"/>
      <c r="M92" s="212" t="s">
        <v>19</v>
      </c>
      <c r="N92" s="213" t="s">
        <v>43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138</v>
      </c>
      <c r="AT92" s="216" t="s">
        <v>133</v>
      </c>
      <c r="AU92" s="216" t="s">
        <v>82</v>
      </c>
      <c r="AY92" s="18" t="s">
        <v>131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80</v>
      </c>
      <c r="BK92" s="217">
        <f>ROUND(I92*H92,2)</f>
        <v>0</v>
      </c>
      <c r="BL92" s="18" t="s">
        <v>138</v>
      </c>
      <c r="BM92" s="216" t="s">
        <v>139</v>
      </c>
    </row>
    <row r="93" s="2" customFormat="1">
      <c r="A93" s="39"/>
      <c r="B93" s="40"/>
      <c r="C93" s="41"/>
      <c r="D93" s="218" t="s">
        <v>140</v>
      </c>
      <c r="E93" s="41"/>
      <c r="F93" s="219" t="s">
        <v>141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140</v>
      </c>
      <c r="AU93" s="18" t="s">
        <v>82</v>
      </c>
    </row>
    <row r="94" s="13" customFormat="1">
      <c r="A94" s="13"/>
      <c r="B94" s="223"/>
      <c r="C94" s="224"/>
      <c r="D94" s="218" t="s">
        <v>142</v>
      </c>
      <c r="E94" s="225" t="s">
        <v>19</v>
      </c>
      <c r="F94" s="226" t="s">
        <v>143</v>
      </c>
      <c r="G94" s="224"/>
      <c r="H94" s="225" t="s">
        <v>19</v>
      </c>
      <c r="I94" s="227"/>
      <c r="J94" s="224"/>
      <c r="K94" s="224"/>
      <c r="L94" s="228"/>
      <c r="M94" s="229"/>
      <c r="N94" s="230"/>
      <c r="O94" s="230"/>
      <c r="P94" s="230"/>
      <c r="Q94" s="230"/>
      <c r="R94" s="230"/>
      <c r="S94" s="230"/>
      <c r="T94" s="231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2" t="s">
        <v>142</v>
      </c>
      <c r="AU94" s="232" t="s">
        <v>82</v>
      </c>
      <c r="AV94" s="13" t="s">
        <v>80</v>
      </c>
      <c r="AW94" s="13" t="s">
        <v>33</v>
      </c>
      <c r="AX94" s="13" t="s">
        <v>72</v>
      </c>
      <c r="AY94" s="232" t="s">
        <v>131</v>
      </c>
    </row>
    <row r="95" s="14" customFormat="1">
      <c r="A95" s="14"/>
      <c r="B95" s="233"/>
      <c r="C95" s="234"/>
      <c r="D95" s="218" t="s">
        <v>142</v>
      </c>
      <c r="E95" s="235" t="s">
        <v>19</v>
      </c>
      <c r="F95" s="236" t="s">
        <v>144</v>
      </c>
      <c r="G95" s="234"/>
      <c r="H95" s="237">
        <v>205</v>
      </c>
      <c r="I95" s="238"/>
      <c r="J95" s="234"/>
      <c r="K95" s="234"/>
      <c r="L95" s="239"/>
      <c r="M95" s="240"/>
      <c r="N95" s="241"/>
      <c r="O95" s="241"/>
      <c r="P95" s="241"/>
      <c r="Q95" s="241"/>
      <c r="R95" s="241"/>
      <c r="S95" s="241"/>
      <c r="T95" s="242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3" t="s">
        <v>142</v>
      </c>
      <c r="AU95" s="243" t="s">
        <v>82</v>
      </c>
      <c r="AV95" s="14" t="s">
        <v>82</v>
      </c>
      <c r="AW95" s="14" t="s">
        <v>33</v>
      </c>
      <c r="AX95" s="14" t="s">
        <v>72</v>
      </c>
      <c r="AY95" s="243" t="s">
        <v>131</v>
      </c>
    </row>
    <row r="96" s="2" customFormat="1" ht="24.15" customHeight="1">
      <c r="A96" s="39"/>
      <c r="B96" s="40"/>
      <c r="C96" s="205" t="s">
        <v>82</v>
      </c>
      <c r="D96" s="205" t="s">
        <v>133</v>
      </c>
      <c r="E96" s="206" t="s">
        <v>145</v>
      </c>
      <c r="F96" s="207" t="s">
        <v>146</v>
      </c>
      <c r="G96" s="208" t="s">
        <v>147</v>
      </c>
      <c r="H96" s="209">
        <v>3</v>
      </c>
      <c r="I96" s="210"/>
      <c r="J96" s="211">
        <f>ROUND(I96*H96,2)</f>
        <v>0</v>
      </c>
      <c r="K96" s="207" t="s">
        <v>137</v>
      </c>
      <c r="L96" s="45"/>
      <c r="M96" s="212" t="s">
        <v>19</v>
      </c>
      <c r="N96" s="213" t="s">
        <v>43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138</v>
      </c>
      <c r="AT96" s="216" t="s">
        <v>133</v>
      </c>
      <c r="AU96" s="216" t="s">
        <v>82</v>
      </c>
      <c r="AY96" s="18" t="s">
        <v>131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80</v>
      </c>
      <c r="BK96" s="217">
        <f>ROUND(I96*H96,2)</f>
        <v>0</v>
      </c>
      <c r="BL96" s="18" t="s">
        <v>138</v>
      </c>
      <c r="BM96" s="216" t="s">
        <v>148</v>
      </c>
    </row>
    <row r="97" s="2" customFormat="1">
      <c r="A97" s="39"/>
      <c r="B97" s="40"/>
      <c r="C97" s="41"/>
      <c r="D97" s="218" t="s">
        <v>140</v>
      </c>
      <c r="E97" s="41"/>
      <c r="F97" s="219" t="s">
        <v>149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140</v>
      </c>
      <c r="AU97" s="18" t="s">
        <v>82</v>
      </c>
    </row>
    <row r="98" s="13" customFormat="1">
      <c r="A98" s="13"/>
      <c r="B98" s="223"/>
      <c r="C98" s="224"/>
      <c r="D98" s="218" t="s">
        <v>142</v>
      </c>
      <c r="E98" s="225" t="s">
        <v>19</v>
      </c>
      <c r="F98" s="226" t="s">
        <v>143</v>
      </c>
      <c r="G98" s="224"/>
      <c r="H98" s="225" t="s">
        <v>19</v>
      </c>
      <c r="I98" s="227"/>
      <c r="J98" s="224"/>
      <c r="K98" s="224"/>
      <c r="L98" s="228"/>
      <c r="M98" s="229"/>
      <c r="N98" s="230"/>
      <c r="O98" s="230"/>
      <c r="P98" s="230"/>
      <c r="Q98" s="230"/>
      <c r="R98" s="230"/>
      <c r="S98" s="230"/>
      <c r="T98" s="231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2" t="s">
        <v>142</v>
      </c>
      <c r="AU98" s="232" t="s">
        <v>82</v>
      </c>
      <c r="AV98" s="13" t="s">
        <v>80</v>
      </c>
      <c r="AW98" s="13" t="s">
        <v>33</v>
      </c>
      <c r="AX98" s="13" t="s">
        <v>72</v>
      </c>
      <c r="AY98" s="232" t="s">
        <v>131</v>
      </c>
    </row>
    <row r="99" s="14" customFormat="1">
      <c r="A99" s="14"/>
      <c r="B99" s="233"/>
      <c r="C99" s="234"/>
      <c r="D99" s="218" t="s">
        <v>142</v>
      </c>
      <c r="E99" s="235" t="s">
        <v>19</v>
      </c>
      <c r="F99" s="236" t="s">
        <v>150</v>
      </c>
      <c r="G99" s="234"/>
      <c r="H99" s="237">
        <v>2</v>
      </c>
      <c r="I99" s="238"/>
      <c r="J99" s="234"/>
      <c r="K99" s="234"/>
      <c r="L99" s="239"/>
      <c r="M99" s="240"/>
      <c r="N99" s="241"/>
      <c r="O99" s="241"/>
      <c r="P99" s="241"/>
      <c r="Q99" s="241"/>
      <c r="R99" s="241"/>
      <c r="S99" s="241"/>
      <c r="T99" s="242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3" t="s">
        <v>142</v>
      </c>
      <c r="AU99" s="243" t="s">
        <v>82</v>
      </c>
      <c r="AV99" s="14" t="s">
        <v>82</v>
      </c>
      <c r="AW99" s="14" t="s">
        <v>33</v>
      </c>
      <c r="AX99" s="14" t="s">
        <v>72</v>
      </c>
      <c r="AY99" s="243" t="s">
        <v>131</v>
      </c>
    </row>
    <row r="100" s="14" customFormat="1">
      <c r="A100" s="14"/>
      <c r="B100" s="233"/>
      <c r="C100" s="234"/>
      <c r="D100" s="218" t="s">
        <v>142</v>
      </c>
      <c r="E100" s="235" t="s">
        <v>19</v>
      </c>
      <c r="F100" s="236" t="s">
        <v>151</v>
      </c>
      <c r="G100" s="234"/>
      <c r="H100" s="237">
        <v>1</v>
      </c>
      <c r="I100" s="238"/>
      <c r="J100" s="234"/>
      <c r="K100" s="234"/>
      <c r="L100" s="239"/>
      <c r="M100" s="240"/>
      <c r="N100" s="241"/>
      <c r="O100" s="241"/>
      <c r="P100" s="241"/>
      <c r="Q100" s="241"/>
      <c r="R100" s="241"/>
      <c r="S100" s="241"/>
      <c r="T100" s="242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3" t="s">
        <v>142</v>
      </c>
      <c r="AU100" s="243" t="s">
        <v>82</v>
      </c>
      <c r="AV100" s="14" t="s">
        <v>82</v>
      </c>
      <c r="AW100" s="14" t="s">
        <v>33</v>
      </c>
      <c r="AX100" s="14" t="s">
        <v>72</v>
      </c>
      <c r="AY100" s="243" t="s">
        <v>131</v>
      </c>
    </row>
    <row r="101" s="2" customFormat="1" ht="14.4" customHeight="1">
      <c r="A101" s="39"/>
      <c r="B101" s="40"/>
      <c r="C101" s="205" t="s">
        <v>152</v>
      </c>
      <c r="D101" s="205" t="s">
        <v>133</v>
      </c>
      <c r="E101" s="206" t="s">
        <v>153</v>
      </c>
      <c r="F101" s="207" t="s">
        <v>154</v>
      </c>
      <c r="G101" s="208" t="s">
        <v>147</v>
      </c>
      <c r="H101" s="209">
        <v>3</v>
      </c>
      <c r="I101" s="210"/>
      <c r="J101" s="211">
        <f>ROUND(I101*H101,2)</f>
        <v>0</v>
      </c>
      <c r="K101" s="207" t="s">
        <v>137</v>
      </c>
      <c r="L101" s="45"/>
      <c r="M101" s="212" t="s">
        <v>19</v>
      </c>
      <c r="N101" s="213" t="s">
        <v>43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138</v>
      </c>
      <c r="AT101" s="216" t="s">
        <v>133</v>
      </c>
      <c r="AU101" s="216" t="s">
        <v>82</v>
      </c>
      <c r="AY101" s="18" t="s">
        <v>131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80</v>
      </c>
      <c r="BK101" s="217">
        <f>ROUND(I101*H101,2)</f>
        <v>0</v>
      </c>
      <c r="BL101" s="18" t="s">
        <v>138</v>
      </c>
      <c r="BM101" s="216" t="s">
        <v>155</v>
      </c>
    </row>
    <row r="102" s="2" customFormat="1">
      <c r="A102" s="39"/>
      <c r="B102" s="40"/>
      <c r="C102" s="41"/>
      <c r="D102" s="218" t="s">
        <v>140</v>
      </c>
      <c r="E102" s="41"/>
      <c r="F102" s="219" t="s">
        <v>156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140</v>
      </c>
      <c r="AU102" s="18" t="s">
        <v>82</v>
      </c>
    </row>
    <row r="103" s="13" customFormat="1">
      <c r="A103" s="13"/>
      <c r="B103" s="223"/>
      <c r="C103" s="224"/>
      <c r="D103" s="218" t="s">
        <v>142</v>
      </c>
      <c r="E103" s="225" t="s">
        <v>19</v>
      </c>
      <c r="F103" s="226" t="s">
        <v>143</v>
      </c>
      <c r="G103" s="224"/>
      <c r="H103" s="225" t="s">
        <v>19</v>
      </c>
      <c r="I103" s="227"/>
      <c r="J103" s="224"/>
      <c r="K103" s="224"/>
      <c r="L103" s="228"/>
      <c r="M103" s="229"/>
      <c r="N103" s="230"/>
      <c r="O103" s="230"/>
      <c r="P103" s="230"/>
      <c r="Q103" s="230"/>
      <c r="R103" s="230"/>
      <c r="S103" s="230"/>
      <c r="T103" s="231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2" t="s">
        <v>142</v>
      </c>
      <c r="AU103" s="232" t="s">
        <v>82</v>
      </c>
      <c r="AV103" s="13" t="s">
        <v>80</v>
      </c>
      <c r="AW103" s="13" t="s">
        <v>33</v>
      </c>
      <c r="AX103" s="13" t="s">
        <v>72</v>
      </c>
      <c r="AY103" s="232" t="s">
        <v>131</v>
      </c>
    </row>
    <row r="104" s="14" customFormat="1">
      <c r="A104" s="14"/>
      <c r="B104" s="233"/>
      <c r="C104" s="234"/>
      <c r="D104" s="218" t="s">
        <v>142</v>
      </c>
      <c r="E104" s="235" t="s">
        <v>19</v>
      </c>
      <c r="F104" s="236" t="s">
        <v>150</v>
      </c>
      <c r="G104" s="234"/>
      <c r="H104" s="237">
        <v>2</v>
      </c>
      <c r="I104" s="238"/>
      <c r="J104" s="234"/>
      <c r="K104" s="234"/>
      <c r="L104" s="239"/>
      <c r="M104" s="240"/>
      <c r="N104" s="241"/>
      <c r="O104" s="241"/>
      <c r="P104" s="241"/>
      <c r="Q104" s="241"/>
      <c r="R104" s="241"/>
      <c r="S104" s="241"/>
      <c r="T104" s="242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3" t="s">
        <v>142</v>
      </c>
      <c r="AU104" s="243" t="s">
        <v>82</v>
      </c>
      <c r="AV104" s="14" t="s">
        <v>82</v>
      </c>
      <c r="AW104" s="14" t="s">
        <v>33</v>
      </c>
      <c r="AX104" s="14" t="s">
        <v>72</v>
      </c>
      <c r="AY104" s="243" t="s">
        <v>131</v>
      </c>
    </row>
    <row r="105" s="14" customFormat="1">
      <c r="A105" s="14"/>
      <c r="B105" s="233"/>
      <c r="C105" s="234"/>
      <c r="D105" s="218" t="s">
        <v>142</v>
      </c>
      <c r="E105" s="235" t="s">
        <v>19</v>
      </c>
      <c r="F105" s="236" t="s">
        <v>151</v>
      </c>
      <c r="G105" s="234"/>
      <c r="H105" s="237">
        <v>1</v>
      </c>
      <c r="I105" s="238"/>
      <c r="J105" s="234"/>
      <c r="K105" s="234"/>
      <c r="L105" s="239"/>
      <c r="M105" s="240"/>
      <c r="N105" s="241"/>
      <c r="O105" s="241"/>
      <c r="P105" s="241"/>
      <c r="Q105" s="241"/>
      <c r="R105" s="241"/>
      <c r="S105" s="241"/>
      <c r="T105" s="242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3" t="s">
        <v>142</v>
      </c>
      <c r="AU105" s="243" t="s">
        <v>82</v>
      </c>
      <c r="AV105" s="14" t="s">
        <v>82</v>
      </c>
      <c r="AW105" s="14" t="s">
        <v>33</v>
      </c>
      <c r="AX105" s="14" t="s">
        <v>72</v>
      </c>
      <c r="AY105" s="243" t="s">
        <v>131</v>
      </c>
    </row>
    <row r="106" s="2" customFormat="1" ht="24.15" customHeight="1">
      <c r="A106" s="39"/>
      <c r="B106" s="40"/>
      <c r="C106" s="205" t="s">
        <v>138</v>
      </c>
      <c r="D106" s="205" t="s">
        <v>133</v>
      </c>
      <c r="E106" s="206" t="s">
        <v>157</v>
      </c>
      <c r="F106" s="207" t="s">
        <v>158</v>
      </c>
      <c r="G106" s="208" t="s">
        <v>136</v>
      </c>
      <c r="H106" s="209">
        <v>235</v>
      </c>
      <c r="I106" s="210"/>
      <c r="J106" s="211">
        <f>ROUND(I106*H106,2)</f>
        <v>0</v>
      </c>
      <c r="K106" s="207" t="s">
        <v>137</v>
      </c>
      <c r="L106" s="45"/>
      <c r="M106" s="212" t="s">
        <v>19</v>
      </c>
      <c r="N106" s="213" t="s">
        <v>43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0.28999999999999998</v>
      </c>
      <c r="T106" s="215">
        <f>S106*H106</f>
        <v>68.149999999999991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138</v>
      </c>
      <c r="AT106" s="216" t="s">
        <v>133</v>
      </c>
      <c r="AU106" s="216" t="s">
        <v>82</v>
      </c>
      <c r="AY106" s="18" t="s">
        <v>131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80</v>
      </c>
      <c r="BK106" s="217">
        <f>ROUND(I106*H106,2)</f>
        <v>0</v>
      </c>
      <c r="BL106" s="18" t="s">
        <v>138</v>
      </c>
      <c r="BM106" s="216" t="s">
        <v>159</v>
      </c>
    </row>
    <row r="107" s="2" customFormat="1">
      <c r="A107" s="39"/>
      <c r="B107" s="40"/>
      <c r="C107" s="41"/>
      <c r="D107" s="218" t="s">
        <v>140</v>
      </c>
      <c r="E107" s="41"/>
      <c r="F107" s="219" t="s">
        <v>160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140</v>
      </c>
      <c r="AU107" s="18" t="s">
        <v>82</v>
      </c>
    </row>
    <row r="108" s="13" customFormat="1">
      <c r="A108" s="13"/>
      <c r="B108" s="223"/>
      <c r="C108" s="224"/>
      <c r="D108" s="218" t="s">
        <v>142</v>
      </c>
      <c r="E108" s="225" t="s">
        <v>19</v>
      </c>
      <c r="F108" s="226" t="s">
        <v>143</v>
      </c>
      <c r="G108" s="224"/>
      <c r="H108" s="225" t="s">
        <v>19</v>
      </c>
      <c r="I108" s="227"/>
      <c r="J108" s="224"/>
      <c r="K108" s="224"/>
      <c r="L108" s="228"/>
      <c r="M108" s="229"/>
      <c r="N108" s="230"/>
      <c r="O108" s="230"/>
      <c r="P108" s="230"/>
      <c r="Q108" s="230"/>
      <c r="R108" s="230"/>
      <c r="S108" s="230"/>
      <c r="T108" s="23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2" t="s">
        <v>142</v>
      </c>
      <c r="AU108" s="232" t="s">
        <v>82</v>
      </c>
      <c r="AV108" s="13" t="s">
        <v>80</v>
      </c>
      <c r="AW108" s="13" t="s">
        <v>33</v>
      </c>
      <c r="AX108" s="13" t="s">
        <v>72</v>
      </c>
      <c r="AY108" s="232" t="s">
        <v>131</v>
      </c>
    </row>
    <row r="109" s="14" customFormat="1">
      <c r="A109" s="14"/>
      <c r="B109" s="233"/>
      <c r="C109" s="234"/>
      <c r="D109" s="218" t="s">
        <v>142</v>
      </c>
      <c r="E109" s="235" t="s">
        <v>19</v>
      </c>
      <c r="F109" s="236" t="s">
        <v>161</v>
      </c>
      <c r="G109" s="234"/>
      <c r="H109" s="237">
        <v>235</v>
      </c>
      <c r="I109" s="238"/>
      <c r="J109" s="234"/>
      <c r="K109" s="234"/>
      <c r="L109" s="239"/>
      <c r="M109" s="240"/>
      <c r="N109" s="241"/>
      <c r="O109" s="241"/>
      <c r="P109" s="241"/>
      <c r="Q109" s="241"/>
      <c r="R109" s="241"/>
      <c r="S109" s="241"/>
      <c r="T109" s="242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3" t="s">
        <v>142</v>
      </c>
      <c r="AU109" s="243" t="s">
        <v>82</v>
      </c>
      <c r="AV109" s="14" t="s">
        <v>82</v>
      </c>
      <c r="AW109" s="14" t="s">
        <v>33</v>
      </c>
      <c r="AX109" s="14" t="s">
        <v>72</v>
      </c>
      <c r="AY109" s="243" t="s">
        <v>131</v>
      </c>
    </row>
    <row r="110" s="2" customFormat="1" ht="24.15" customHeight="1">
      <c r="A110" s="39"/>
      <c r="B110" s="40"/>
      <c r="C110" s="205" t="s">
        <v>162</v>
      </c>
      <c r="D110" s="205" t="s">
        <v>133</v>
      </c>
      <c r="E110" s="206" t="s">
        <v>163</v>
      </c>
      <c r="F110" s="207" t="s">
        <v>164</v>
      </c>
      <c r="G110" s="208" t="s">
        <v>136</v>
      </c>
      <c r="H110" s="209">
        <v>235</v>
      </c>
      <c r="I110" s="210"/>
      <c r="J110" s="211">
        <f>ROUND(I110*H110,2)</f>
        <v>0</v>
      </c>
      <c r="K110" s="207" t="s">
        <v>137</v>
      </c>
      <c r="L110" s="45"/>
      <c r="M110" s="212" t="s">
        <v>19</v>
      </c>
      <c r="N110" s="213" t="s">
        <v>43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0.22</v>
      </c>
      <c r="T110" s="215">
        <f>S110*H110</f>
        <v>51.700000000000003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138</v>
      </c>
      <c r="AT110" s="216" t="s">
        <v>133</v>
      </c>
      <c r="AU110" s="216" t="s">
        <v>82</v>
      </c>
      <c r="AY110" s="18" t="s">
        <v>131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80</v>
      </c>
      <c r="BK110" s="217">
        <f>ROUND(I110*H110,2)</f>
        <v>0</v>
      </c>
      <c r="BL110" s="18" t="s">
        <v>138</v>
      </c>
      <c r="BM110" s="216" t="s">
        <v>165</v>
      </c>
    </row>
    <row r="111" s="2" customFormat="1">
      <c r="A111" s="39"/>
      <c r="B111" s="40"/>
      <c r="C111" s="41"/>
      <c r="D111" s="218" t="s">
        <v>140</v>
      </c>
      <c r="E111" s="41"/>
      <c r="F111" s="219" t="s">
        <v>166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140</v>
      </c>
      <c r="AU111" s="18" t="s">
        <v>82</v>
      </c>
    </row>
    <row r="112" s="2" customFormat="1">
      <c r="A112" s="39"/>
      <c r="B112" s="40"/>
      <c r="C112" s="41"/>
      <c r="D112" s="218" t="s">
        <v>167</v>
      </c>
      <c r="E112" s="41"/>
      <c r="F112" s="244" t="s">
        <v>168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167</v>
      </c>
      <c r="AU112" s="18" t="s">
        <v>82</v>
      </c>
    </row>
    <row r="113" s="13" customFormat="1">
      <c r="A113" s="13"/>
      <c r="B113" s="223"/>
      <c r="C113" s="224"/>
      <c r="D113" s="218" t="s">
        <v>142</v>
      </c>
      <c r="E113" s="225" t="s">
        <v>19</v>
      </c>
      <c r="F113" s="226" t="s">
        <v>143</v>
      </c>
      <c r="G113" s="224"/>
      <c r="H113" s="225" t="s">
        <v>19</v>
      </c>
      <c r="I113" s="227"/>
      <c r="J113" s="224"/>
      <c r="K113" s="224"/>
      <c r="L113" s="228"/>
      <c r="M113" s="229"/>
      <c r="N113" s="230"/>
      <c r="O113" s="230"/>
      <c r="P113" s="230"/>
      <c r="Q113" s="230"/>
      <c r="R113" s="230"/>
      <c r="S113" s="230"/>
      <c r="T113" s="231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2" t="s">
        <v>142</v>
      </c>
      <c r="AU113" s="232" t="s">
        <v>82</v>
      </c>
      <c r="AV113" s="13" t="s">
        <v>80</v>
      </c>
      <c r="AW113" s="13" t="s">
        <v>33</v>
      </c>
      <c r="AX113" s="13" t="s">
        <v>72</v>
      </c>
      <c r="AY113" s="232" t="s">
        <v>131</v>
      </c>
    </row>
    <row r="114" s="14" customFormat="1">
      <c r="A114" s="14"/>
      <c r="B114" s="233"/>
      <c r="C114" s="234"/>
      <c r="D114" s="218" t="s">
        <v>142</v>
      </c>
      <c r="E114" s="235" t="s">
        <v>19</v>
      </c>
      <c r="F114" s="236" t="s">
        <v>169</v>
      </c>
      <c r="G114" s="234"/>
      <c r="H114" s="237">
        <v>235</v>
      </c>
      <c r="I114" s="238"/>
      <c r="J114" s="234"/>
      <c r="K114" s="234"/>
      <c r="L114" s="239"/>
      <c r="M114" s="240"/>
      <c r="N114" s="241"/>
      <c r="O114" s="241"/>
      <c r="P114" s="241"/>
      <c r="Q114" s="241"/>
      <c r="R114" s="241"/>
      <c r="S114" s="241"/>
      <c r="T114" s="242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3" t="s">
        <v>142</v>
      </c>
      <c r="AU114" s="243" t="s">
        <v>82</v>
      </c>
      <c r="AV114" s="14" t="s">
        <v>82</v>
      </c>
      <c r="AW114" s="14" t="s">
        <v>33</v>
      </c>
      <c r="AX114" s="14" t="s">
        <v>72</v>
      </c>
      <c r="AY114" s="243" t="s">
        <v>131</v>
      </c>
    </row>
    <row r="115" s="2" customFormat="1" ht="24.15" customHeight="1">
      <c r="A115" s="39"/>
      <c r="B115" s="40"/>
      <c r="C115" s="205" t="s">
        <v>170</v>
      </c>
      <c r="D115" s="205" t="s">
        <v>133</v>
      </c>
      <c r="E115" s="206" t="s">
        <v>171</v>
      </c>
      <c r="F115" s="207" t="s">
        <v>172</v>
      </c>
      <c r="G115" s="208" t="s">
        <v>136</v>
      </c>
      <c r="H115" s="209">
        <v>645</v>
      </c>
      <c r="I115" s="210"/>
      <c r="J115" s="211">
        <f>ROUND(I115*H115,2)</f>
        <v>0</v>
      </c>
      <c r="K115" s="207" t="s">
        <v>137</v>
      </c>
      <c r="L115" s="45"/>
      <c r="M115" s="212" t="s">
        <v>19</v>
      </c>
      <c r="N115" s="213" t="s">
        <v>43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0.44</v>
      </c>
      <c r="T115" s="215">
        <f>S115*H115</f>
        <v>283.80000000000001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138</v>
      </c>
      <c r="AT115" s="216" t="s">
        <v>133</v>
      </c>
      <c r="AU115" s="216" t="s">
        <v>82</v>
      </c>
      <c r="AY115" s="18" t="s">
        <v>131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80</v>
      </c>
      <c r="BK115" s="217">
        <f>ROUND(I115*H115,2)</f>
        <v>0</v>
      </c>
      <c r="BL115" s="18" t="s">
        <v>138</v>
      </c>
      <c r="BM115" s="216" t="s">
        <v>173</v>
      </c>
    </row>
    <row r="116" s="2" customFormat="1">
      <c r="A116" s="39"/>
      <c r="B116" s="40"/>
      <c r="C116" s="41"/>
      <c r="D116" s="218" t="s">
        <v>140</v>
      </c>
      <c r="E116" s="41"/>
      <c r="F116" s="219" t="s">
        <v>174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140</v>
      </c>
      <c r="AU116" s="18" t="s">
        <v>82</v>
      </c>
    </row>
    <row r="117" s="13" customFormat="1">
      <c r="A117" s="13"/>
      <c r="B117" s="223"/>
      <c r="C117" s="224"/>
      <c r="D117" s="218" t="s">
        <v>142</v>
      </c>
      <c r="E117" s="225" t="s">
        <v>19</v>
      </c>
      <c r="F117" s="226" t="s">
        <v>143</v>
      </c>
      <c r="G117" s="224"/>
      <c r="H117" s="225" t="s">
        <v>19</v>
      </c>
      <c r="I117" s="227"/>
      <c r="J117" s="224"/>
      <c r="K117" s="224"/>
      <c r="L117" s="228"/>
      <c r="M117" s="229"/>
      <c r="N117" s="230"/>
      <c r="O117" s="230"/>
      <c r="P117" s="230"/>
      <c r="Q117" s="230"/>
      <c r="R117" s="230"/>
      <c r="S117" s="230"/>
      <c r="T117" s="231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2" t="s">
        <v>142</v>
      </c>
      <c r="AU117" s="232" t="s">
        <v>82</v>
      </c>
      <c r="AV117" s="13" t="s">
        <v>80</v>
      </c>
      <c r="AW117" s="13" t="s">
        <v>33</v>
      </c>
      <c r="AX117" s="13" t="s">
        <v>72</v>
      </c>
      <c r="AY117" s="232" t="s">
        <v>131</v>
      </c>
    </row>
    <row r="118" s="14" customFormat="1">
      <c r="A118" s="14"/>
      <c r="B118" s="233"/>
      <c r="C118" s="234"/>
      <c r="D118" s="218" t="s">
        <v>142</v>
      </c>
      <c r="E118" s="235" t="s">
        <v>19</v>
      </c>
      <c r="F118" s="236" t="s">
        <v>175</v>
      </c>
      <c r="G118" s="234"/>
      <c r="H118" s="237">
        <v>645</v>
      </c>
      <c r="I118" s="238"/>
      <c r="J118" s="234"/>
      <c r="K118" s="234"/>
      <c r="L118" s="239"/>
      <c r="M118" s="240"/>
      <c r="N118" s="241"/>
      <c r="O118" s="241"/>
      <c r="P118" s="241"/>
      <c r="Q118" s="241"/>
      <c r="R118" s="241"/>
      <c r="S118" s="241"/>
      <c r="T118" s="242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3" t="s">
        <v>142</v>
      </c>
      <c r="AU118" s="243" t="s">
        <v>82</v>
      </c>
      <c r="AV118" s="14" t="s">
        <v>82</v>
      </c>
      <c r="AW118" s="14" t="s">
        <v>33</v>
      </c>
      <c r="AX118" s="14" t="s">
        <v>72</v>
      </c>
      <c r="AY118" s="243" t="s">
        <v>131</v>
      </c>
    </row>
    <row r="119" s="2" customFormat="1" ht="24.15" customHeight="1">
      <c r="A119" s="39"/>
      <c r="B119" s="40"/>
      <c r="C119" s="205" t="s">
        <v>176</v>
      </c>
      <c r="D119" s="205" t="s">
        <v>133</v>
      </c>
      <c r="E119" s="206" t="s">
        <v>177</v>
      </c>
      <c r="F119" s="207" t="s">
        <v>178</v>
      </c>
      <c r="G119" s="208" t="s">
        <v>136</v>
      </c>
      <c r="H119" s="209">
        <v>645</v>
      </c>
      <c r="I119" s="210"/>
      <c r="J119" s="211">
        <f>ROUND(I119*H119,2)</f>
        <v>0</v>
      </c>
      <c r="K119" s="207" t="s">
        <v>137</v>
      </c>
      <c r="L119" s="45"/>
      <c r="M119" s="212" t="s">
        <v>19</v>
      </c>
      <c r="N119" s="213" t="s">
        <v>43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0.625</v>
      </c>
      <c r="T119" s="215">
        <f>S119*H119</f>
        <v>403.125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138</v>
      </c>
      <c r="AT119" s="216" t="s">
        <v>133</v>
      </c>
      <c r="AU119" s="216" t="s">
        <v>82</v>
      </c>
      <c r="AY119" s="18" t="s">
        <v>131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80</v>
      </c>
      <c r="BK119" s="217">
        <f>ROUND(I119*H119,2)</f>
        <v>0</v>
      </c>
      <c r="BL119" s="18" t="s">
        <v>138</v>
      </c>
      <c r="BM119" s="216" t="s">
        <v>179</v>
      </c>
    </row>
    <row r="120" s="2" customFormat="1">
      <c r="A120" s="39"/>
      <c r="B120" s="40"/>
      <c r="C120" s="41"/>
      <c r="D120" s="218" t="s">
        <v>140</v>
      </c>
      <c r="E120" s="41"/>
      <c r="F120" s="219" t="s">
        <v>180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140</v>
      </c>
      <c r="AU120" s="18" t="s">
        <v>82</v>
      </c>
    </row>
    <row r="121" s="13" customFormat="1">
      <c r="A121" s="13"/>
      <c r="B121" s="223"/>
      <c r="C121" s="224"/>
      <c r="D121" s="218" t="s">
        <v>142</v>
      </c>
      <c r="E121" s="225" t="s">
        <v>19</v>
      </c>
      <c r="F121" s="226" t="s">
        <v>143</v>
      </c>
      <c r="G121" s="224"/>
      <c r="H121" s="225" t="s">
        <v>19</v>
      </c>
      <c r="I121" s="227"/>
      <c r="J121" s="224"/>
      <c r="K121" s="224"/>
      <c r="L121" s="228"/>
      <c r="M121" s="229"/>
      <c r="N121" s="230"/>
      <c r="O121" s="230"/>
      <c r="P121" s="230"/>
      <c r="Q121" s="230"/>
      <c r="R121" s="230"/>
      <c r="S121" s="230"/>
      <c r="T121" s="231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2" t="s">
        <v>142</v>
      </c>
      <c r="AU121" s="232" t="s">
        <v>82</v>
      </c>
      <c r="AV121" s="13" t="s">
        <v>80</v>
      </c>
      <c r="AW121" s="13" t="s">
        <v>33</v>
      </c>
      <c r="AX121" s="13" t="s">
        <v>72</v>
      </c>
      <c r="AY121" s="232" t="s">
        <v>131</v>
      </c>
    </row>
    <row r="122" s="14" customFormat="1">
      <c r="A122" s="14"/>
      <c r="B122" s="233"/>
      <c r="C122" s="234"/>
      <c r="D122" s="218" t="s">
        <v>142</v>
      </c>
      <c r="E122" s="235" t="s">
        <v>19</v>
      </c>
      <c r="F122" s="236" t="s">
        <v>181</v>
      </c>
      <c r="G122" s="234"/>
      <c r="H122" s="237">
        <v>645</v>
      </c>
      <c r="I122" s="238"/>
      <c r="J122" s="234"/>
      <c r="K122" s="234"/>
      <c r="L122" s="239"/>
      <c r="M122" s="240"/>
      <c r="N122" s="241"/>
      <c r="O122" s="241"/>
      <c r="P122" s="241"/>
      <c r="Q122" s="241"/>
      <c r="R122" s="241"/>
      <c r="S122" s="241"/>
      <c r="T122" s="242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3" t="s">
        <v>142</v>
      </c>
      <c r="AU122" s="243" t="s">
        <v>82</v>
      </c>
      <c r="AV122" s="14" t="s">
        <v>82</v>
      </c>
      <c r="AW122" s="14" t="s">
        <v>33</v>
      </c>
      <c r="AX122" s="14" t="s">
        <v>72</v>
      </c>
      <c r="AY122" s="243" t="s">
        <v>131</v>
      </c>
    </row>
    <row r="123" s="2" customFormat="1" ht="24.15" customHeight="1">
      <c r="A123" s="39"/>
      <c r="B123" s="40"/>
      <c r="C123" s="205" t="s">
        <v>182</v>
      </c>
      <c r="D123" s="205" t="s">
        <v>133</v>
      </c>
      <c r="E123" s="206" t="s">
        <v>183</v>
      </c>
      <c r="F123" s="207" t="s">
        <v>184</v>
      </c>
      <c r="G123" s="208" t="s">
        <v>136</v>
      </c>
      <c r="H123" s="209">
        <v>1290</v>
      </c>
      <c r="I123" s="210"/>
      <c r="J123" s="211">
        <f>ROUND(I123*H123,2)</f>
        <v>0</v>
      </c>
      <c r="K123" s="207" t="s">
        <v>137</v>
      </c>
      <c r="L123" s="45"/>
      <c r="M123" s="212" t="s">
        <v>19</v>
      </c>
      <c r="N123" s="213" t="s">
        <v>43</v>
      </c>
      <c r="O123" s="85"/>
      <c r="P123" s="214">
        <f>O123*H123</f>
        <v>0</v>
      </c>
      <c r="Q123" s="214">
        <v>9.0000000000000006E-05</v>
      </c>
      <c r="R123" s="214">
        <f>Q123*H123</f>
        <v>0.11610000000000001</v>
      </c>
      <c r="S123" s="214">
        <v>0.23000000000000001</v>
      </c>
      <c r="T123" s="215">
        <f>S123*H123</f>
        <v>296.69999999999999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138</v>
      </c>
      <c r="AT123" s="216" t="s">
        <v>133</v>
      </c>
      <c r="AU123" s="216" t="s">
        <v>82</v>
      </c>
      <c r="AY123" s="18" t="s">
        <v>131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80</v>
      </c>
      <c r="BK123" s="217">
        <f>ROUND(I123*H123,2)</f>
        <v>0</v>
      </c>
      <c r="BL123" s="18" t="s">
        <v>138</v>
      </c>
      <c r="BM123" s="216" t="s">
        <v>185</v>
      </c>
    </row>
    <row r="124" s="2" customFormat="1">
      <c r="A124" s="39"/>
      <c r="B124" s="40"/>
      <c r="C124" s="41"/>
      <c r="D124" s="218" t="s">
        <v>140</v>
      </c>
      <c r="E124" s="41"/>
      <c r="F124" s="219" t="s">
        <v>186</v>
      </c>
      <c r="G124" s="41"/>
      <c r="H124" s="41"/>
      <c r="I124" s="220"/>
      <c r="J124" s="41"/>
      <c r="K124" s="41"/>
      <c r="L124" s="45"/>
      <c r="M124" s="221"/>
      <c r="N124" s="22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140</v>
      </c>
      <c r="AU124" s="18" t="s">
        <v>82</v>
      </c>
    </row>
    <row r="125" s="2" customFormat="1">
      <c r="A125" s="39"/>
      <c r="B125" s="40"/>
      <c r="C125" s="41"/>
      <c r="D125" s="218" t="s">
        <v>167</v>
      </c>
      <c r="E125" s="41"/>
      <c r="F125" s="244" t="s">
        <v>187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167</v>
      </c>
      <c r="AU125" s="18" t="s">
        <v>82</v>
      </c>
    </row>
    <row r="126" s="13" customFormat="1">
      <c r="A126" s="13"/>
      <c r="B126" s="223"/>
      <c r="C126" s="224"/>
      <c r="D126" s="218" t="s">
        <v>142</v>
      </c>
      <c r="E126" s="225" t="s">
        <v>19</v>
      </c>
      <c r="F126" s="226" t="s">
        <v>143</v>
      </c>
      <c r="G126" s="224"/>
      <c r="H126" s="225" t="s">
        <v>19</v>
      </c>
      <c r="I126" s="227"/>
      <c r="J126" s="224"/>
      <c r="K126" s="224"/>
      <c r="L126" s="228"/>
      <c r="M126" s="229"/>
      <c r="N126" s="230"/>
      <c r="O126" s="230"/>
      <c r="P126" s="230"/>
      <c r="Q126" s="230"/>
      <c r="R126" s="230"/>
      <c r="S126" s="230"/>
      <c r="T126" s="231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2" t="s">
        <v>142</v>
      </c>
      <c r="AU126" s="232" t="s">
        <v>82</v>
      </c>
      <c r="AV126" s="13" t="s">
        <v>80</v>
      </c>
      <c r="AW126" s="13" t="s">
        <v>33</v>
      </c>
      <c r="AX126" s="13" t="s">
        <v>72</v>
      </c>
      <c r="AY126" s="232" t="s">
        <v>131</v>
      </c>
    </row>
    <row r="127" s="14" customFormat="1">
      <c r="A127" s="14"/>
      <c r="B127" s="233"/>
      <c r="C127" s="234"/>
      <c r="D127" s="218" t="s">
        <v>142</v>
      </c>
      <c r="E127" s="235" t="s">
        <v>19</v>
      </c>
      <c r="F127" s="236" t="s">
        <v>188</v>
      </c>
      <c r="G127" s="234"/>
      <c r="H127" s="237">
        <v>1290</v>
      </c>
      <c r="I127" s="238"/>
      <c r="J127" s="234"/>
      <c r="K127" s="234"/>
      <c r="L127" s="239"/>
      <c r="M127" s="240"/>
      <c r="N127" s="241"/>
      <c r="O127" s="241"/>
      <c r="P127" s="241"/>
      <c r="Q127" s="241"/>
      <c r="R127" s="241"/>
      <c r="S127" s="241"/>
      <c r="T127" s="242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3" t="s">
        <v>142</v>
      </c>
      <c r="AU127" s="243" t="s">
        <v>82</v>
      </c>
      <c r="AV127" s="14" t="s">
        <v>82</v>
      </c>
      <c r="AW127" s="14" t="s">
        <v>33</v>
      </c>
      <c r="AX127" s="14" t="s">
        <v>72</v>
      </c>
      <c r="AY127" s="243" t="s">
        <v>131</v>
      </c>
    </row>
    <row r="128" s="2" customFormat="1" ht="14.4" customHeight="1">
      <c r="A128" s="39"/>
      <c r="B128" s="40"/>
      <c r="C128" s="205" t="s">
        <v>189</v>
      </c>
      <c r="D128" s="205" t="s">
        <v>133</v>
      </c>
      <c r="E128" s="206" t="s">
        <v>190</v>
      </c>
      <c r="F128" s="207" t="s">
        <v>191</v>
      </c>
      <c r="G128" s="208" t="s">
        <v>192</v>
      </c>
      <c r="H128" s="209">
        <v>380</v>
      </c>
      <c r="I128" s="210"/>
      <c r="J128" s="211">
        <f>ROUND(I128*H128,2)</f>
        <v>0</v>
      </c>
      <c r="K128" s="207" t="s">
        <v>137</v>
      </c>
      <c r="L128" s="45"/>
      <c r="M128" s="212" t="s">
        <v>19</v>
      </c>
      <c r="N128" s="213" t="s">
        <v>43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0.28999999999999998</v>
      </c>
      <c r="T128" s="215">
        <f>S128*H128</f>
        <v>110.19999999999999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138</v>
      </c>
      <c r="AT128" s="216" t="s">
        <v>133</v>
      </c>
      <c r="AU128" s="216" t="s">
        <v>82</v>
      </c>
      <c r="AY128" s="18" t="s">
        <v>131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80</v>
      </c>
      <c r="BK128" s="217">
        <f>ROUND(I128*H128,2)</f>
        <v>0</v>
      </c>
      <c r="BL128" s="18" t="s">
        <v>138</v>
      </c>
      <c r="BM128" s="216" t="s">
        <v>193</v>
      </c>
    </row>
    <row r="129" s="2" customFormat="1">
      <c r="A129" s="39"/>
      <c r="B129" s="40"/>
      <c r="C129" s="41"/>
      <c r="D129" s="218" t="s">
        <v>140</v>
      </c>
      <c r="E129" s="41"/>
      <c r="F129" s="219" t="s">
        <v>194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140</v>
      </c>
      <c r="AU129" s="18" t="s">
        <v>82</v>
      </c>
    </row>
    <row r="130" s="2" customFormat="1">
      <c r="A130" s="39"/>
      <c r="B130" s="40"/>
      <c r="C130" s="41"/>
      <c r="D130" s="218" t="s">
        <v>167</v>
      </c>
      <c r="E130" s="41"/>
      <c r="F130" s="244" t="s">
        <v>195</v>
      </c>
      <c r="G130" s="41"/>
      <c r="H130" s="41"/>
      <c r="I130" s="220"/>
      <c r="J130" s="41"/>
      <c r="K130" s="41"/>
      <c r="L130" s="45"/>
      <c r="M130" s="221"/>
      <c r="N130" s="222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167</v>
      </c>
      <c r="AU130" s="18" t="s">
        <v>82</v>
      </c>
    </row>
    <row r="131" s="13" customFormat="1">
      <c r="A131" s="13"/>
      <c r="B131" s="223"/>
      <c r="C131" s="224"/>
      <c r="D131" s="218" t="s">
        <v>142</v>
      </c>
      <c r="E131" s="225" t="s">
        <v>19</v>
      </c>
      <c r="F131" s="226" t="s">
        <v>143</v>
      </c>
      <c r="G131" s="224"/>
      <c r="H131" s="225" t="s">
        <v>19</v>
      </c>
      <c r="I131" s="227"/>
      <c r="J131" s="224"/>
      <c r="K131" s="224"/>
      <c r="L131" s="228"/>
      <c r="M131" s="229"/>
      <c r="N131" s="230"/>
      <c r="O131" s="230"/>
      <c r="P131" s="230"/>
      <c r="Q131" s="230"/>
      <c r="R131" s="230"/>
      <c r="S131" s="230"/>
      <c r="T131" s="23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2" t="s">
        <v>142</v>
      </c>
      <c r="AU131" s="232" t="s">
        <v>82</v>
      </c>
      <c r="AV131" s="13" t="s">
        <v>80</v>
      </c>
      <c r="AW131" s="13" t="s">
        <v>33</v>
      </c>
      <c r="AX131" s="13" t="s">
        <v>72</v>
      </c>
      <c r="AY131" s="232" t="s">
        <v>131</v>
      </c>
    </row>
    <row r="132" s="14" customFormat="1">
      <c r="A132" s="14"/>
      <c r="B132" s="233"/>
      <c r="C132" s="234"/>
      <c r="D132" s="218" t="s">
        <v>142</v>
      </c>
      <c r="E132" s="235" t="s">
        <v>19</v>
      </c>
      <c r="F132" s="236" t="s">
        <v>196</v>
      </c>
      <c r="G132" s="234"/>
      <c r="H132" s="237">
        <v>380</v>
      </c>
      <c r="I132" s="238"/>
      <c r="J132" s="234"/>
      <c r="K132" s="234"/>
      <c r="L132" s="239"/>
      <c r="M132" s="240"/>
      <c r="N132" s="241"/>
      <c r="O132" s="241"/>
      <c r="P132" s="241"/>
      <c r="Q132" s="241"/>
      <c r="R132" s="241"/>
      <c r="S132" s="241"/>
      <c r="T132" s="242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3" t="s">
        <v>142</v>
      </c>
      <c r="AU132" s="243" t="s">
        <v>82</v>
      </c>
      <c r="AV132" s="14" t="s">
        <v>82</v>
      </c>
      <c r="AW132" s="14" t="s">
        <v>33</v>
      </c>
      <c r="AX132" s="14" t="s">
        <v>72</v>
      </c>
      <c r="AY132" s="243" t="s">
        <v>131</v>
      </c>
    </row>
    <row r="133" s="2" customFormat="1" ht="14.4" customHeight="1">
      <c r="A133" s="39"/>
      <c r="B133" s="40"/>
      <c r="C133" s="205" t="s">
        <v>197</v>
      </c>
      <c r="D133" s="205" t="s">
        <v>133</v>
      </c>
      <c r="E133" s="206" t="s">
        <v>198</v>
      </c>
      <c r="F133" s="207" t="s">
        <v>199</v>
      </c>
      <c r="G133" s="208" t="s">
        <v>192</v>
      </c>
      <c r="H133" s="209">
        <v>65</v>
      </c>
      <c r="I133" s="210"/>
      <c r="J133" s="211">
        <f>ROUND(I133*H133,2)</f>
        <v>0</v>
      </c>
      <c r="K133" s="207" t="s">
        <v>137</v>
      </c>
      <c r="L133" s="45"/>
      <c r="M133" s="212" t="s">
        <v>19</v>
      </c>
      <c r="N133" s="213" t="s">
        <v>43</v>
      </c>
      <c r="O133" s="85"/>
      <c r="P133" s="214">
        <f>O133*H133</f>
        <v>0</v>
      </c>
      <c r="Q133" s="214">
        <v>0</v>
      </c>
      <c r="R133" s="214">
        <f>Q133*H133</f>
        <v>0</v>
      </c>
      <c r="S133" s="214">
        <v>0.20499999999999999</v>
      </c>
      <c r="T133" s="215">
        <f>S133*H133</f>
        <v>13.324999999999999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138</v>
      </c>
      <c r="AT133" s="216" t="s">
        <v>133</v>
      </c>
      <c r="AU133" s="216" t="s">
        <v>82</v>
      </c>
      <c r="AY133" s="18" t="s">
        <v>131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80</v>
      </c>
      <c r="BK133" s="217">
        <f>ROUND(I133*H133,2)</f>
        <v>0</v>
      </c>
      <c r="BL133" s="18" t="s">
        <v>138</v>
      </c>
      <c r="BM133" s="216" t="s">
        <v>200</v>
      </c>
    </row>
    <row r="134" s="2" customFormat="1">
      <c r="A134" s="39"/>
      <c r="B134" s="40"/>
      <c r="C134" s="41"/>
      <c r="D134" s="218" t="s">
        <v>140</v>
      </c>
      <c r="E134" s="41"/>
      <c r="F134" s="219" t="s">
        <v>201</v>
      </c>
      <c r="G134" s="41"/>
      <c r="H134" s="41"/>
      <c r="I134" s="220"/>
      <c r="J134" s="41"/>
      <c r="K134" s="41"/>
      <c r="L134" s="45"/>
      <c r="M134" s="221"/>
      <c r="N134" s="222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140</v>
      </c>
      <c r="AU134" s="18" t="s">
        <v>82</v>
      </c>
    </row>
    <row r="135" s="13" customFormat="1">
      <c r="A135" s="13"/>
      <c r="B135" s="223"/>
      <c r="C135" s="224"/>
      <c r="D135" s="218" t="s">
        <v>142</v>
      </c>
      <c r="E135" s="225" t="s">
        <v>19</v>
      </c>
      <c r="F135" s="226" t="s">
        <v>143</v>
      </c>
      <c r="G135" s="224"/>
      <c r="H135" s="225" t="s">
        <v>19</v>
      </c>
      <c r="I135" s="227"/>
      <c r="J135" s="224"/>
      <c r="K135" s="224"/>
      <c r="L135" s="228"/>
      <c r="M135" s="229"/>
      <c r="N135" s="230"/>
      <c r="O135" s="230"/>
      <c r="P135" s="230"/>
      <c r="Q135" s="230"/>
      <c r="R135" s="230"/>
      <c r="S135" s="230"/>
      <c r="T135" s="23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2" t="s">
        <v>142</v>
      </c>
      <c r="AU135" s="232" t="s">
        <v>82</v>
      </c>
      <c r="AV135" s="13" t="s">
        <v>80</v>
      </c>
      <c r="AW135" s="13" t="s">
        <v>33</v>
      </c>
      <c r="AX135" s="13" t="s">
        <v>72</v>
      </c>
      <c r="AY135" s="232" t="s">
        <v>131</v>
      </c>
    </row>
    <row r="136" s="14" customFormat="1">
      <c r="A136" s="14"/>
      <c r="B136" s="233"/>
      <c r="C136" s="234"/>
      <c r="D136" s="218" t="s">
        <v>142</v>
      </c>
      <c r="E136" s="235" t="s">
        <v>19</v>
      </c>
      <c r="F136" s="236" t="s">
        <v>202</v>
      </c>
      <c r="G136" s="234"/>
      <c r="H136" s="237">
        <v>65</v>
      </c>
      <c r="I136" s="238"/>
      <c r="J136" s="234"/>
      <c r="K136" s="234"/>
      <c r="L136" s="239"/>
      <c r="M136" s="240"/>
      <c r="N136" s="241"/>
      <c r="O136" s="241"/>
      <c r="P136" s="241"/>
      <c r="Q136" s="241"/>
      <c r="R136" s="241"/>
      <c r="S136" s="241"/>
      <c r="T136" s="24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3" t="s">
        <v>142</v>
      </c>
      <c r="AU136" s="243" t="s">
        <v>82</v>
      </c>
      <c r="AV136" s="14" t="s">
        <v>82</v>
      </c>
      <c r="AW136" s="14" t="s">
        <v>33</v>
      </c>
      <c r="AX136" s="14" t="s">
        <v>72</v>
      </c>
      <c r="AY136" s="243" t="s">
        <v>131</v>
      </c>
    </row>
    <row r="137" s="2" customFormat="1" ht="14.4" customHeight="1">
      <c r="A137" s="39"/>
      <c r="B137" s="40"/>
      <c r="C137" s="205" t="s">
        <v>203</v>
      </c>
      <c r="D137" s="205" t="s">
        <v>133</v>
      </c>
      <c r="E137" s="206" t="s">
        <v>204</v>
      </c>
      <c r="F137" s="207" t="s">
        <v>205</v>
      </c>
      <c r="G137" s="208" t="s">
        <v>192</v>
      </c>
      <c r="H137" s="209">
        <v>40</v>
      </c>
      <c r="I137" s="210"/>
      <c r="J137" s="211">
        <f>ROUND(I137*H137,2)</f>
        <v>0</v>
      </c>
      <c r="K137" s="207" t="s">
        <v>137</v>
      </c>
      <c r="L137" s="45"/>
      <c r="M137" s="212" t="s">
        <v>19</v>
      </c>
      <c r="N137" s="213" t="s">
        <v>43</v>
      </c>
      <c r="O137" s="85"/>
      <c r="P137" s="214">
        <f>O137*H137</f>
        <v>0</v>
      </c>
      <c r="Q137" s="214">
        <v>0</v>
      </c>
      <c r="R137" s="214">
        <f>Q137*H137</f>
        <v>0</v>
      </c>
      <c r="S137" s="214">
        <v>0.28999999999999998</v>
      </c>
      <c r="T137" s="215">
        <f>S137*H137</f>
        <v>11.6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138</v>
      </c>
      <c r="AT137" s="216" t="s">
        <v>133</v>
      </c>
      <c r="AU137" s="216" t="s">
        <v>82</v>
      </c>
      <c r="AY137" s="18" t="s">
        <v>131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80</v>
      </c>
      <c r="BK137" s="217">
        <f>ROUND(I137*H137,2)</f>
        <v>0</v>
      </c>
      <c r="BL137" s="18" t="s">
        <v>138</v>
      </c>
      <c r="BM137" s="216" t="s">
        <v>206</v>
      </c>
    </row>
    <row r="138" s="2" customFormat="1">
      <c r="A138" s="39"/>
      <c r="B138" s="40"/>
      <c r="C138" s="41"/>
      <c r="D138" s="218" t="s">
        <v>140</v>
      </c>
      <c r="E138" s="41"/>
      <c r="F138" s="219" t="s">
        <v>207</v>
      </c>
      <c r="G138" s="41"/>
      <c r="H138" s="41"/>
      <c r="I138" s="220"/>
      <c r="J138" s="41"/>
      <c r="K138" s="41"/>
      <c r="L138" s="45"/>
      <c r="M138" s="221"/>
      <c r="N138" s="22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140</v>
      </c>
      <c r="AU138" s="18" t="s">
        <v>82</v>
      </c>
    </row>
    <row r="139" s="2" customFormat="1">
      <c r="A139" s="39"/>
      <c r="B139" s="40"/>
      <c r="C139" s="41"/>
      <c r="D139" s="218" t="s">
        <v>167</v>
      </c>
      <c r="E139" s="41"/>
      <c r="F139" s="244" t="s">
        <v>208</v>
      </c>
      <c r="G139" s="41"/>
      <c r="H139" s="41"/>
      <c r="I139" s="220"/>
      <c r="J139" s="41"/>
      <c r="K139" s="41"/>
      <c r="L139" s="45"/>
      <c r="M139" s="221"/>
      <c r="N139" s="222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167</v>
      </c>
      <c r="AU139" s="18" t="s">
        <v>82</v>
      </c>
    </row>
    <row r="140" s="13" customFormat="1">
      <c r="A140" s="13"/>
      <c r="B140" s="223"/>
      <c r="C140" s="224"/>
      <c r="D140" s="218" t="s">
        <v>142</v>
      </c>
      <c r="E140" s="225" t="s">
        <v>19</v>
      </c>
      <c r="F140" s="226" t="s">
        <v>143</v>
      </c>
      <c r="G140" s="224"/>
      <c r="H140" s="225" t="s">
        <v>19</v>
      </c>
      <c r="I140" s="227"/>
      <c r="J140" s="224"/>
      <c r="K140" s="224"/>
      <c r="L140" s="228"/>
      <c r="M140" s="229"/>
      <c r="N140" s="230"/>
      <c r="O140" s="230"/>
      <c r="P140" s="230"/>
      <c r="Q140" s="230"/>
      <c r="R140" s="230"/>
      <c r="S140" s="230"/>
      <c r="T140" s="23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2" t="s">
        <v>142</v>
      </c>
      <c r="AU140" s="232" t="s">
        <v>82</v>
      </c>
      <c r="AV140" s="13" t="s">
        <v>80</v>
      </c>
      <c r="AW140" s="13" t="s">
        <v>33</v>
      </c>
      <c r="AX140" s="13" t="s">
        <v>72</v>
      </c>
      <c r="AY140" s="232" t="s">
        <v>131</v>
      </c>
    </row>
    <row r="141" s="14" customFormat="1">
      <c r="A141" s="14"/>
      <c r="B141" s="233"/>
      <c r="C141" s="234"/>
      <c r="D141" s="218" t="s">
        <v>142</v>
      </c>
      <c r="E141" s="235" t="s">
        <v>19</v>
      </c>
      <c r="F141" s="236" t="s">
        <v>209</v>
      </c>
      <c r="G141" s="234"/>
      <c r="H141" s="237">
        <v>40</v>
      </c>
      <c r="I141" s="238"/>
      <c r="J141" s="234"/>
      <c r="K141" s="234"/>
      <c r="L141" s="239"/>
      <c r="M141" s="240"/>
      <c r="N141" s="241"/>
      <c r="O141" s="241"/>
      <c r="P141" s="241"/>
      <c r="Q141" s="241"/>
      <c r="R141" s="241"/>
      <c r="S141" s="241"/>
      <c r="T141" s="24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3" t="s">
        <v>142</v>
      </c>
      <c r="AU141" s="243" t="s">
        <v>82</v>
      </c>
      <c r="AV141" s="14" t="s">
        <v>82</v>
      </c>
      <c r="AW141" s="14" t="s">
        <v>33</v>
      </c>
      <c r="AX141" s="14" t="s">
        <v>72</v>
      </c>
      <c r="AY141" s="243" t="s">
        <v>131</v>
      </c>
    </row>
    <row r="142" s="2" customFormat="1" ht="24.15" customHeight="1">
      <c r="A142" s="39"/>
      <c r="B142" s="40"/>
      <c r="C142" s="205" t="s">
        <v>210</v>
      </c>
      <c r="D142" s="205" t="s">
        <v>133</v>
      </c>
      <c r="E142" s="206" t="s">
        <v>211</v>
      </c>
      <c r="F142" s="207" t="s">
        <v>212</v>
      </c>
      <c r="G142" s="208" t="s">
        <v>136</v>
      </c>
      <c r="H142" s="209">
        <v>945</v>
      </c>
      <c r="I142" s="210"/>
      <c r="J142" s="211">
        <f>ROUND(I142*H142,2)</f>
        <v>0</v>
      </c>
      <c r="K142" s="207" t="s">
        <v>137</v>
      </c>
      <c r="L142" s="45"/>
      <c r="M142" s="212" t="s">
        <v>19</v>
      </c>
      <c r="N142" s="213" t="s">
        <v>43</v>
      </c>
      <c r="O142" s="85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138</v>
      </c>
      <c r="AT142" s="216" t="s">
        <v>133</v>
      </c>
      <c r="AU142" s="216" t="s">
        <v>82</v>
      </c>
      <c r="AY142" s="18" t="s">
        <v>131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80</v>
      </c>
      <c r="BK142" s="217">
        <f>ROUND(I142*H142,2)</f>
        <v>0</v>
      </c>
      <c r="BL142" s="18" t="s">
        <v>138</v>
      </c>
      <c r="BM142" s="216" t="s">
        <v>213</v>
      </c>
    </row>
    <row r="143" s="2" customFormat="1">
      <c r="A143" s="39"/>
      <c r="B143" s="40"/>
      <c r="C143" s="41"/>
      <c r="D143" s="218" t="s">
        <v>140</v>
      </c>
      <c r="E143" s="41"/>
      <c r="F143" s="219" t="s">
        <v>214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140</v>
      </c>
      <c r="AU143" s="18" t="s">
        <v>82</v>
      </c>
    </row>
    <row r="144" s="2" customFormat="1">
      <c r="A144" s="39"/>
      <c r="B144" s="40"/>
      <c r="C144" s="41"/>
      <c r="D144" s="218" t="s">
        <v>167</v>
      </c>
      <c r="E144" s="41"/>
      <c r="F144" s="244" t="s">
        <v>215</v>
      </c>
      <c r="G144" s="41"/>
      <c r="H144" s="41"/>
      <c r="I144" s="220"/>
      <c r="J144" s="41"/>
      <c r="K144" s="41"/>
      <c r="L144" s="45"/>
      <c r="M144" s="221"/>
      <c r="N144" s="222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167</v>
      </c>
      <c r="AU144" s="18" t="s">
        <v>82</v>
      </c>
    </row>
    <row r="145" s="13" customFormat="1">
      <c r="A145" s="13"/>
      <c r="B145" s="223"/>
      <c r="C145" s="224"/>
      <c r="D145" s="218" t="s">
        <v>142</v>
      </c>
      <c r="E145" s="225" t="s">
        <v>19</v>
      </c>
      <c r="F145" s="226" t="s">
        <v>143</v>
      </c>
      <c r="G145" s="224"/>
      <c r="H145" s="225" t="s">
        <v>19</v>
      </c>
      <c r="I145" s="227"/>
      <c r="J145" s="224"/>
      <c r="K145" s="224"/>
      <c r="L145" s="228"/>
      <c r="M145" s="229"/>
      <c r="N145" s="230"/>
      <c r="O145" s="230"/>
      <c r="P145" s="230"/>
      <c r="Q145" s="230"/>
      <c r="R145" s="230"/>
      <c r="S145" s="230"/>
      <c r="T145" s="23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2" t="s">
        <v>142</v>
      </c>
      <c r="AU145" s="232" t="s">
        <v>82</v>
      </c>
      <c r="AV145" s="13" t="s">
        <v>80</v>
      </c>
      <c r="AW145" s="13" t="s">
        <v>33</v>
      </c>
      <c r="AX145" s="13" t="s">
        <v>72</v>
      </c>
      <c r="AY145" s="232" t="s">
        <v>131</v>
      </c>
    </row>
    <row r="146" s="14" customFormat="1">
      <c r="A146" s="14"/>
      <c r="B146" s="233"/>
      <c r="C146" s="234"/>
      <c r="D146" s="218" t="s">
        <v>142</v>
      </c>
      <c r="E146" s="235" t="s">
        <v>19</v>
      </c>
      <c r="F146" s="236" t="s">
        <v>216</v>
      </c>
      <c r="G146" s="234"/>
      <c r="H146" s="237">
        <v>945</v>
      </c>
      <c r="I146" s="238"/>
      <c r="J146" s="234"/>
      <c r="K146" s="234"/>
      <c r="L146" s="239"/>
      <c r="M146" s="240"/>
      <c r="N146" s="241"/>
      <c r="O146" s="241"/>
      <c r="P146" s="241"/>
      <c r="Q146" s="241"/>
      <c r="R146" s="241"/>
      <c r="S146" s="241"/>
      <c r="T146" s="24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3" t="s">
        <v>142</v>
      </c>
      <c r="AU146" s="243" t="s">
        <v>82</v>
      </c>
      <c r="AV146" s="14" t="s">
        <v>82</v>
      </c>
      <c r="AW146" s="14" t="s">
        <v>33</v>
      </c>
      <c r="AX146" s="14" t="s">
        <v>72</v>
      </c>
      <c r="AY146" s="243" t="s">
        <v>131</v>
      </c>
    </row>
    <row r="147" s="2" customFormat="1" ht="37.8" customHeight="1">
      <c r="A147" s="39"/>
      <c r="B147" s="40"/>
      <c r="C147" s="205" t="s">
        <v>217</v>
      </c>
      <c r="D147" s="205" t="s">
        <v>133</v>
      </c>
      <c r="E147" s="206" t="s">
        <v>218</v>
      </c>
      <c r="F147" s="207" t="s">
        <v>219</v>
      </c>
      <c r="G147" s="208" t="s">
        <v>220</v>
      </c>
      <c r="H147" s="209">
        <v>495</v>
      </c>
      <c r="I147" s="210"/>
      <c r="J147" s="211">
        <f>ROUND(I147*H147,2)</f>
        <v>0</v>
      </c>
      <c r="K147" s="207" t="s">
        <v>137</v>
      </c>
      <c r="L147" s="45"/>
      <c r="M147" s="212" t="s">
        <v>19</v>
      </c>
      <c r="N147" s="213" t="s">
        <v>43</v>
      </c>
      <c r="O147" s="85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138</v>
      </c>
      <c r="AT147" s="216" t="s">
        <v>133</v>
      </c>
      <c r="AU147" s="216" t="s">
        <v>82</v>
      </c>
      <c r="AY147" s="18" t="s">
        <v>131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80</v>
      </c>
      <c r="BK147" s="217">
        <f>ROUND(I147*H147,2)</f>
        <v>0</v>
      </c>
      <c r="BL147" s="18" t="s">
        <v>138</v>
      </c>
      <c r="BM147" s="216" t="s">
        <v>221</v>
      </c>
    </row>
    <row r="148" s="2" customFormat="1">
      <c r="A148" s="39"/>
      <c r="B148" s="40"/>
      <c r="C148" s="41"/>
      <c r="D148" s="218" t="s">
        <v>140</v>
      </c>
      <c r="E148" s="41"/>
      <c r="F148" s="219" t="s">
        <v>222</v>
      </c>
      <c r="G148" s="41"/>
      <c r="H148" s="41"/>
      <c r="I148" s="220"/>
      <c r="J148" s="41"/>
      <c r="K148" s="41"/>
      <c r="L148" s="45"/>
      <c r="M148" s="221"/>
      <c r="N148" s="22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140</v>
      </c>
      <c r="AU148" s="18" t="s">
        <v>82</v>
      </c>
    </row>
    <row r="149" s="13" customFormat="1">
      <c r="A149" s="13"/>
      <c r="B149" s="223"/>
      <c r="C149" s="224"/>
      <c r="D149" s="218" t="s">
        <v>142</v>
      </c>
      <c r="E149" s="225" t="s">
        <v>19</v>
      </c>
      <c r="F149" s="226" t="s">
        <v>143</v>
      </c>
      <c r="G149" s="224"/>
      <c r="H149" s="225" t="s">
        <v>19</v>
      </c>
      <c r="I149" s="227"/>
      <c r="J149" s="224"/>
      <c r="K149" s="224"/>
      <c r="L149" s="228"/>
      <c r="M149" s="229"/>
      <c r="N149" s="230"/>
      <c r="O149" s="230"/>
      <c r="P149" s="230"/>
      <c r="Q149" s="230"/>
      <c r="R149" s="230"/>
      <c r="S149" s="230"/>
      <c r="T149" s="23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2" t="s">
        <v>142</v>
      </c>
      <c r="AU149" s="232" t="s">
        <v>82</v>
      </c>
      <c r="AV149" s="13" t="s">
        <v>80</v>
      </c>
      <c r="AW149" s="13" t="s">
        <v>33</v>
      </c>
      <c r="AX149" s="13" t="s">
        <v>72</v>
      </c>
      <c r="AY149" s="232" t="s">
        <v>131</v>
      </c>
    </row>
    <row r="150" s="14" customFormat="1">
      <c r="A150" s="14"/>
      <c r="B150" s="233"/>
      <c r="C150" s="234"/>
      <c r="D150" s="218" t="s">
        <v>142</v>
      </c>
      <c r="E150" s="235" t="s">
        <v>19</v>
      </c>
      <c r="F150" s="236" t="s">
        <v>223</v>
      </c>
      <c r="G150" s="234"/>
      <c r="H150" s="237">
        <v>495</v>
      </c>
      <c r="I150" s="238"/>
      <c r="J150" s="234"/>
      <c r="K150" s="234"/>
      <c r="L150" s="239"/>
      <c r="M150" s="240"/>
      <c r="N150" s="241"/>
      <c r="O150" s="241"/>
      <c r="P150" s="241"/>
      <c r="Q150" s="241"/>
      <c r="R150" s="241"/>
      <c r="S150" s="241"/>
      <c r="T150" s="24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3" t="s">
        <v>142</v>
      </c>
      <c r="AU150" s="243" t="s">
        <v>82</v>
      </c>
      <c r="AV150" s="14" t="s">
        <v>82</v>
      </c>
      <c r="AW150" s="14" t="s">
        <v>33</v>
      </c>
      <c r="AX150" s="14" t="s">
        <v>72</v>
      </c>
      <c r="AY150" s="243" t="s">
        <v>131</v>
      </c>
    </row>
    <row r="151" s="2" customFormat="1" ht="14.4" customHeight="1">
      <c r="A151" s="39"/>
      <c r="B151" s="40"/>
      <c r="C151" s="205" t="s">
        <v>224</v>
      </c>
      <c r="D151" s="205" t="s">
        <v>133</v>
      </c>
      <c r="E151" s="206" t="s">
        <v>225</v>
      </c>
      <c r="F151" s="207" t="s">
        <v>226</v>
      </c>
      <c r="G151" s="208" t="s">
        <v>136</v>
      </c>
      <c r="H151" s="209">
        <v>230</v>
      </c>
      <c r="I151" s="210"/>
      <c r="J151" s="211">
        <f>ROUND(I151*H151,2)</f>
        <v>0</v>
      </c>
      <c r="K151" s="207" t="s">
        <v>19</v>
      </c>
      <c r="L151" s="45"/>
      <c r="M151" s="212" t="s">
        <v>19</v>
      </c>
      <c r="N151" s="213" t="s">
        <v>43</v>
      </c>
      <c r="O151" s="85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138</v>
      </c>
      <c r="AT151" s="216" t="s">
        <v>133</v>
      </c>
      <c r="AU151" s="216" t="s">
        <v>82</v>
      </c>
      <c r="AY151" s="18" t="s">
        <v>131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80</v>
      </c>
      <c r="BK151" s="217">
        <f>ROUND(I151*H151,2)</f>
        <v>0</v>
      </c>
      <c r="BL151" s="18" t="s">
        <v>138</v>
      </c>
      <c r="BM151" s="216" t="s">
        <v>227</v>
      </c>
    </row>
    <row r="152" s="2" customFormat="1">
      <c r="A152" s="39"/>
      <c r="B152" s="40"/>
      <c r="C152" s="41"/>
      <c r="D152" s="218" t="s">
        <v>140</v>
      </c>
      <c r="E152" s="41"/>
      <c r="F152" s="219" t="s">
        <v>228</v>
      </c>
      <c r="G152" s="41"/>
      <c r="H152" s="41"/>
      <c r="I152" s="220"/>
      <c r="J152" s="41"/>
      <c r="K152" s="41"/>
      <c r="L152" s="45"/>
      <c r="M152" s="221"/>
      <c r="N152" s="222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140</v>
      </c>
      <c r="AU152" s="18" t="s">
        <v>82</v>
      </c>
    </row>
    <row r="153" s="2" customFormat="1">
      <c r="A153" s="39"/>
      <c r="B153" s="40"/>
      <c r="C153" s="41"/>
      <c r="D153" s="218" t="s">
        <v>167</v>
      </c>
      <c r="E153" s="41"/>
      <c r="F153" s="244" t="s">
        <v>229</v>
      </c>
      <c r="G153" s="41"/>
      <c r="H153" s="41"/>
      <c r="I153" s="220"/>
      <c r="J153" s="41"/>
      <c r="K153" s="41"/>
      <c r="L153" s="45"/>
      <c r="M153" s="221"/>
      <c r="N153" s="222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167</v>
      </c>
      <c r="AU153" s="18" t="s">
        <v>82</v>
      </c>
    </row>
    <row r="154" s="13" customFormat="1">
      <c r="A154" s="13"/>
      <c r="B154" s="223"/>
      <c r="C154" s="224"/>
      <c r="D154" s="218" t="s">
        <v>142</v>
      </c>
      <c r="E154" s="225" t="s">
        <v>19</v>
      </c>
      <c r="F154" s="226" t="s">
        <v>143</v>
      </c>
      <c r="G154" s="224"/>
      <c r="H154" s="225" t="s">
        <v>19</v>
      </c>
      <c r="I154" s="227"/>
      <c r="J154" s="224"/>
      <c r="K154" s="224"/>
      <c r="L154" s="228"/>
      <c r="M154" s="229"/>
      <c r="N154" s="230"/>
      <c r="O154" s="230"/>
      <c r="P154" s="230"/>
      <c r="Q154" s="230"/>
      <c r="R154" s="230"/>
      <c r="S154" s="230"/>
      <c r="T154" s="23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2" t="s">
        <v>142</v>
      </c>
      <c r="AU154" s="232" t="s">
        <v>82</v>
      </c>
      <c r="AV154" s="13" t="s">
        <v>80</v>
      </c>
      <c r="AW154" s="13" t="s">
        <v>33</v>
      </c>
      <c r="AX154" s="13" t="s">
        <v>72</v>
      </c>
      <c r="AY154" s="232" t="s">
        <v>131</v>
      </c>
    </row>
    <row r="155" s="14" customFormat="1">
      <c r="A155" s="14"/>
      <c r="B155" s="233"/>
      <c r="C155" s="234"/>
      <c r="D155" s="218" t="s">
        <v>142</v>
      </c>
      <c r="E155" s="235" t="s">
        <v>19</v>
      </c>
      <c r="F155" s="236" t="s">
        <v>230</v>
      </c>
      <c r="G155" s="234"/>
      <c r="H155" s="237">
        <v>230</v>
      </c>
      <c r="I155" s="238"/>
      <c r="J155" s="234"/>
      <c r="K155" s="234"/>
      <c r="L155" s="239"/>
      <c r="M155" s="240"/>
      <c r="N155" s="241"/>
      <c r="O155" s="241"/>
      <c r="P155" s="241"/>
      <c r="Q155" s="241"/>
      <c r="R155" s="241"/>
      <c r="S155" s="241"/>
      <c r="T155" s="24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3" t="s">
        <v>142</v>
      </c>
      <c r="AU155" s="243" t="s">
        <v>82</v>
      </c>
      <c r="AV155" s="14" t="s">
        <v>82</v>
      </c>
      <c r="AW155" s="14" t="s">
        <v>33</v>
      </c>
      <c r="AX155" s="14" t="s">
        <v>72</v>
      </c>
      <c r="AY155" s="243" t="s">
        <v>131</v>
      </c>
    </row>
    <row r="156" s="2" customFormat="1" ht="24.15" customHeight="1">
      <c r="A156" s="39"/>
      <c r="B156" s="40"/>
      <c r="C156" s="205" t="s">
        <v>8</v>
      </c>
      <c r="D156" s="205" t="s">
        <v>133</v>
      </c>
      <c r="E156" s="206" t="s">
        <v>231</v>
      </c>
      <c r="F156" s="207" t="s">
        <v>232</v>
      </c>
      <c r="G156" s="208" t="s">
        <v>220</v>
      </c>
      <c r="H156" s="209">
        <v>4.5</v>
      </c>
      <c r="I156" s="210"/>
      <c r="J156" s="211">
        <f>ROUND(I156*H156,2)</f>
        <v>0</v>
      </c>
      <c r="K156" s="207" t="s">
        <v>137</v>
      </c>
      <c r="L156" s="45"/>
      <c r="M156" s="212" t="s">
        <v>19</v>
      </c>
      <c r="N156" s="213" t="s">
        <v>43</v>
      </c>
      <c r="O156" s="85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138</v>
      </c>
      <c r="AT156" s="216" t="s">
        <v>133</v>
      </c>
      <c r="AU156" s="216" t="s">
        <v>82</v>
      </c>
      <c r="AY156" s="18" t="s">
        <v>131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80</v>
      </c>
      <c r="BK156" s="217">
        <f>ROUND(I156*H156,2)</f>
        <v>0</v>
      </c>
      <c r="BL156" s="18" t="s">
        <v>138</v>
      </c>
      <c r="BM156" s="216" t="s">
        <v>233</v>
      </c>
    </row>
    <row r="157" s="2" customFormat="1">
      <c r="A157" s="39"/>
      <c r="B157" s="40"/>
      <c r="C157" s="41"/>
      <c r="D157" s="218" t="s">
        <v>140</v>
      </c>
      <c r="E157" s="41"/>
      <c r="F157" s="219" t="s">
        <v>234</v>
      </c>
      <c r="G157" s="41"/>
      <c r="H157" s="41"/>
      <c r="I157" s="220"/>
      <c r="J157" s="41"/>
      <c r="K157" s="41"/>
      <c r="L157" s="45"/>
      <c r="M157" s="221"/>
      <c r="N157" s="222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140</v>
      </c>
      <c r="AU157" s="18" t="s">
        <v>82</v>
      </c>
    </row>
    <row r="158" s="13" customFormat="1">
      <c r="A158" s="13"/>
      <c r="B158" s="223"/>
      <c r="C158" s="224"/>
      <c r="D158" s="218" t="s">
        <v>142</v>
      </c>
      <c r="E158" s="225" t="s">
        <v>19</v>
      </c>
      <c r="F158" s="226" t="s">
        <v>143</v>
      </c>
      <c r="G158" s="224"/>
      <c r="H158" s="225" t="s">
        <v>19</v>
      </c>
      <c r="I158" s="227"/>
      <c r="J158" s="224"/>
      <c r="K158" s="224"/>
      <c r="L158" s="228"/>
      <c r="M158" s="229"/>
      <c r="N158" s="230"/>
      <c r="O158" s="230"/>
      <c r="P158" s="230"/>
      <c r="Q158" s="230"/>
      <c r="R158" s="230"/>
      <c r="S158" s="230"/>
      <c r="T158" s="23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2" t="s">
        <v>142</v>
      </c>
      <c r="AU158" s="232" t="s">
        <v>82</v>
      </c>
      <c r="AV158" s="13" t="s">
        <v>80</v>
      </c>
      <c r="AW158" s="13" t="s">
        <v>33</v>
      </c>
      <c r="AX158" s="13" t="s">
        <v>72</v>
      </c>
      <c r="AY158" s="232" t="s">
        <v>131</v>
      </c>
    </row>
    <row r="159" s="14" customFormat="1">
      <c r="A159" s="14"/>
      <c r="B159" s="233"/>
      <c r="C159" s="234"/>
      <c r="D159" s="218" t="s">
        <v>142</v>
      </c>
      <c r="E159" s="235" t="s">
        <v>19</v>
      </c>
      <c r="F159" s="236" t="s">
        <v>235</v>
      </c>
      <c r="G159" s="234"/>
      <c r="H159" s="237">
        <v>4.5</v>
      </c>
      <c r="I159" s="238"/>
      <c r="J159" s="234"/>
      <c r="K159" s="234"/>
      <c r="L159" s="239"/>
      <c r="M159" s="240"/>
      <c r="N159" s="241"/>
      <c r="O159" s="241"/>
      <c r="P159" s="241"/>
      <c r="Q159" s="241"/>
      <c r="R159" s="241"/>
      <c r="S159" s="241"/>
      <c r="T159" s="24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3" t="s">
        <v>142</v>
      </c>
      <c r="AU159" s="243" t="s">
        <v>82</v>
      </c>
      <c r="AV159" s="14" t="s">
        <v>82</v>
      </c>
      <c r="AW159" s="14" t="s">
        <v>33</v>
      </c>
      <c r="AX159" s="14" t="s">
        <v>72</v>
      </c>
      <c r="AY159" s="243" t="s">
        <v>131</v>
      </c>
    </row>
    <row r="160" s="2" customFormat="1" ht="24.15" customHeight="1">
      <c r="A160" s="39"/>
      <c r="B160" s="40"/>
      <c r="C160" s="205" t="s">
        <v>236</v>
      </c>
      <c r="D160" s="205" t="s">
        <v>133</v>
      </c>
      <c r="E160" s="206" t="s">
        <v>237</v>
      </c>
      <c r="F160" s="207" t="s">
        <v>238</v>
      </c>
      <c r="G160" s="208" t="s">
        <v>220</v>
      </c>
      <c r="H160" s="209">
        <v>2.1379999999999999</v>
      </c>
      <c r="I160" s="210"/>
      <c r="J160" s="211">
        <f>ROUND(I160*H160,2)</f>
        <v>0</v>
      </c>
      <c r="K160" s="207" t="s">
        <v>137</v>
      </c>
      <c r="L160" s="45"/>
      <c r="M160" s="212" t="s">
        <v>19</v>
      </c>
      <c r="N160" s="213" t="s">
        <v>43</v>
      </c>
      <c r="O160" s="85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138</v>
      </c>
      <c r="AT160" s="216" t="s">
        <v>133</v>
      </c>
      <c r="AU160" s="216" t="s">
        <v>82</v>
      </c>
      <c r="AY160" s="18" t="s">
        <v>131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80</v>
      </c>
      <c r="BK160" s="217">
        <f>ROUND(I160*H160,2)</f>
        <v>0</v>
      </c>
      <c r="BL160" s="18" t="s">
        <v>138</v>
      </c>
      <c r="BM160" s="216" t="s">
        <v>239</v>
      </c>
    </row>
    <row r="161" s="2" customFormat="1">
      <c r="A161" s="39"/>
      <c r="B161" s="40"/>
      <c r="C161" s="41"/>
      <c r="D161" s="218" t="s">
        <v>140</v>
      </c>
      <c r="E161" s="41"/>
      <c r="F161" s="219" t="s">
        <v>240</v>
      </c>
      <c r="G161" s="41"/>
      <c r="H161" s="41"/>
      <c r="I161" s="220"/>
      <c r="J161" s="41"/>
      <c r="K161" s="41"/>
      <c r="L161" s="45"/>
      <c r="M161" s="221"/>
      <c r="N161" s="222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140</v>
      </c>
      <c r="AU161" s="18" t="s">
        <v>82</v>
      </c>
    </row>
    <row r="162" s="13" customFormat="1">
      <c r="A162" s="13"/>
      <c r="B162" s="223"/>
      <c r="C162" s="224"/>
      <c r="D162" s="218" t="s">
        <v>142</v>
      </c>
      <c r="E162" s="225" t="s">
        <v>19</v>
      </c>
      <c r="F162" s="226" t="s">
        <v>241</v>
      </c>
      <c r="G162" s="224"/>
      <c r="H162" s="225" t="s">
        <v>19</v>
      </c>
      <c r="I162" s="227"/>
      <c r="J162" s="224"/>
      <c r="K162" s="224"/>
      <c r="L162" s="228"/>
      <c r="M162" s="229"/>
      <c r="N162" s="230"/>
      <c r="O162" s="230"/>
      <c r="P162" s="230"/>
      <c r="Q162" s="230"/>
      <c r="R162" s="230"/>
      <c r="S162" s="230"/>
      <c r="T162" s="23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2" t="s">
        <v>142</v>
      </c>
      <c r="AU162" s="232" t="s">
        <v>82</v>
      </c>
      <c r="AV162" s="13" t="s">
        <v>80</v>
      </c>
      <c r="AW162" s="13" t="s">
        <v>33</v>
      </c>
      <c r="AX162" s="13" t="s">
        <v>72</v>
      </c>
      <c r="AY162" s="232" t="s">
        <v>131</v>
      </c>
    </row>
    <row r="163" s="14" customFormat="1">
      <c r="A163" s="14"/>
      <c r="B163" s="233"/>
      <c r="C163" s="234"/>
      <c r="D163" s="218" t="s">
        <v>142</v>
      </c>
      <c r="E163" s="235" t="s">
        <v>19</v>
      </c>
      <c r="F163" s="236" t="s">
        <v>242</v>
      </c>
      <c r="G163" s="234"/>
      <c r="H163" s="237">
        <v>2.1379999999999999</v>
      </c>
      <c r="I163" s="238"/>
      <c r="J163" s="234"/>
      <c r="K163" s="234"/>
      <c r="L163" s="239"/>
      <c r="M163" s="240"/>
      <c r="N163" s="241"/>
      <c r="O163" s="241"/>
      <c r="P163" s="241"/>
      <c r="Q163" s="241"/>
      <c r="R163" s="241"/>
      <c r="S163" s="241"/>
      <c r="T163" s="242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3" t="s">
        <v>142</v>
      </c>
      <c r="AU163" s="243" t="s">
        <v>82</v>
      </c>
      <c r="AV163" s="14" t="s">
        <v>82</v>
      </c>
      <c r="AW163" s="14" t="s">
        <v>33</v>
      </c>
      <c r="AX163" s="14" t="s">
        <v>80</v>
      </c>
      <c r="AY163" s="243" t="s">
        <v>131</v>
      </c>
    </row>
    <row r="164" s="2" customFormat="1" ht="24.15" customHeight="1">
      <c r="A164" s="39"/>
      <c r="B164" s="40"/>
      <c r="C164" s="205" t="s">
        <v>243</v>
      </c>
      <c r="D164" s="205" t="s">
        <v>133</v>
      </c>
      <c r="E164" s="206" t="s">
        <v>244</v>
      </c>
      <c r="F164" s="207" t="s">
        <v>245</v>
      </c>
      <c r="G164" s="208" t="s">
        <v>220</v>
      </c>
      <c r="H164" s="209">
        <v>2.1379999999999999</v>
      </c>
      <c r="I164" s="210"/>
      <c r="J164" s="211">
        <f>ROUND(I164*H164,2)</f>
        <v>0</v>
      </c>
      <c r="K164" s="207" t="s">
        <v>137</v>
      </c>
      <c r="L164" s="45"/>
      <c r="M164" s="212" t="s">
        <v>19</v>
      </c>
      <c r="N164" s="213" t="s">
        <v>43</v>
      </c>
      <c r="O164" s="85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138</v>
      </c>
      <c r="AT164" s="216" t="s">
        <v>133</v>
      </c>
      <c r="AU164" s="216" t="s">
        <v>82</v>
      </c>
      <c r="AY164" s="18" t="s">
        <v>131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80</v>
      </c>
      <c r="BK164" s="217">
        <f>ROUND(I164*H164,2)</f>
        <v>0</v>
      </c>
      <c r="BL164" s="18" t="s">
        <v>138</v>
      </c>
      <c r="BM164" s="216" t="s">
        <v>246</v>
      </c>
    </row>
    <row r="165" s="2" customFormat="1">
      <c r="A165" s="39"/>
      <c r="B165" s="40"/>
      <c r="C165" s="41"/>
      <c r="D165" s="218" t="s">
        <v>140</v>
      </c>
      <c r="E165" s="41"/>
      <c r="F165" s="219" t="s">
        <v>247</v>
      </c>
      <c r="G165" s="41"/>
      <c r="H165" s="41"/>
      <c r="I165" s="220"/>
      <c r="J165" s="41"/>
      <c r="K165" s="41"/>
      <c r="L165" s="45"/>
      <c r="M165" s="221"/>
      <c r="N165" s="222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140</v>
      </c>
      <c r="AU165" s="18" t="s">
        <v>82</v>
      </c>
    </row>
    <row r="166" s="13" customFormat="1">
      <c r="A166" s="13"/>
      <c r="B166" s="223"/>
      <c r="C166" s="224"/>
      <c r="D166" s="218" t="s">
        <v>142</v>
      </c>
      <c r="E166" s="225" t="s">
        <v>19</v>
      </c>
      <c r="F166" s="226" t="s">
        <v>248</v>
      </c>
      <c r="G166" s="224"/>
      <c r="H166" s="225" t="s">
        <v>19</v>
      </c>
      <c r="I166" s="227"/>
      <c r="J166" s="224"/>
      <c r="K166" s="224"/>
      <c r="L166" s="228"/>
      <c r="M166" s="229"/>
      <c r="N166" s="230"/>
      <c r="O166" s="230"/>
      <c r="P166" s="230"/>
      <c r="Q166" s="230"/>
      <c r="R166" s="230"/>
      <c r="S166" s="230"/>
      <c r="T166" s="23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2" t="s">
        <v>142</v>
      </c>
      <c r="AU166" s="232" t="s">
        <v>82</v>
      </c>
      <c r="AV166" s="13" t="s">
        <v>80</v>
      </c>
      <c r="AW166" s="13" t="s">
        <v>33</v>
      </c>
      <c r="AX166" s="13" t="s">
        <v>72</v>
      </c>
      <c r="AY166" s="232" t="s">
        <v>131</v>
      </c>
    </row>
    <row r="167" s="14" customFormat="1">
      <c r="A167" s="14"/>
      <c r="B167" s="233"/>
      <c r="C167" s="234"/>
      <c r="D167" s="218" t="s">
        <v>142</v>
      </c>
      <c r="E167" s="235" t="s">
        <v>19</v>
      </c>
      <c r="F167" s="236" t="s">
        <v>242</v>
      </c>
      <c r="G167" s="234"/>
      <c r="H167" s="237">
        <v>2.1379999999999999</v>
      </c>
      <c r="I167" s="238"/>
      <c r="J167" s="234"/>
      <c r="K167" s="234"/>
      <c r="L167" s="239"/>
      <c r="M167" s="240"/>
      <c r="N167" s="241"/>
      <c r="O167" s="241"/>
      <c r="P167" s="241"/>
      <c r="Q167" s="241"/>
      <c r="R167" s="241"/>
      <c r="S167" s="241"/>
      <c r="T167" s="24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3" t="s">
        <v>142</v>
      </c>
      <c r="AU167" s="243" t="s">
        <v>82</v>
      </c>
      <c r="AV167" s="14" t="s">
        <v>82</v>
      </c>
      <c r="AW167" s="14" t="s">
        <v>33</v>
      </c>
      <c r="AX167" s="14" t="s">
        <v>80</v>
      </c>
      <c r="AY167" s="243" t="s">
        <v>131</v>
      </c>
    </row>
    <row r="168" s="2" customFormat="1" ht="14.4" customHeight="1">
      <c r="A168" s="39"/>
      <c r="B168" s="40"/>
      <c r="C168" s="205" t="s">
        <v>249</v>
      </c>
      <c r="D168" s="205" t="s">
        <v>133</v>
      </c>
      <c r="E168" s="206" t="s">
        <v>250</v>
      </c>
      <c r="F168" s="207" t="s">
        <v>251</v>
      </c>
      <c r="G168" s="208" t="s">
        <v>136</v>
      </c>
      <c r="H168" s="209">
        <v>8.5500000000000007</v>
      </c>
      <c r="I168" s="210"/>
      <c r="J168" s="211">
        <f>ROUND(I168*H168,2)</f>
        <v>0</v>
      </c>
      <c r="K168" s="207" t="s">
        <v>137</v>
      </c>
      <c r="L168" s="45"/>
      <c r="M168" s="212" t="s">
        <v>19</v>
      </c>
      <c r="N168" s="213" t="s">
        <v>43</v>
      </c>
      <c r="O168" s="85"/>
      <c r="P168" s="214">
        <f>O168*H168</f>
        <v>0</v>
      </c>
      <c r="Q168" s="214">
        <v>0.00084000000000000003</v>
      </c>
      <c r="R168" s="214">
        <f>Q168*H168</f>
        <v>0.0071820000000000009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138</v>
      </c>
      <c r="AT168" s="216" t="s">
        <v>133</v>
      </c>
      <c r="AU168" s="216" t="s">
        <v>82</v>
      </c>
      <c r="AY168" s="18" t="s">
        <v>131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80</v>
      </c>
      <c r="BK168" s="217">
        <f>ROUND(I168*H168,2)</f>
        <v>0</v>
      </c>
      <c r="BL168" s="18" t="s">
        <v>138</v>
      </c>
      <c r="BM168" s="216" t="s">
        <v>252</v>
      </c>
    </row>
    <row r="169" s="2" customFormat="1">
      <c r="A169" s="39"/>
      <c r="B169" s="40"/>
      <c r="C169" s="41"/>
      <c r="D169" s="218" t="s">
        <v>140</v>
      </c>
      <c r="E169" s="41"/>
      <c r="F169" s="219" t="s">
        <v>253</v>
      </c>
      <c r="G169" s="41"/>
      <c r="H169" s="41"/>
      <c r="I169" s="220"/>
      <c r="J169" s="41"/>
      <c r="K169" s="41"/>
      <c r="L169" s="45"/>
      <c r="M169" s="221"/>
      <c r="N169" s="222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140</v>
      </c>
      <c r="AU169" s="18" t="s">
        <v>82</v>
      </c>
    </row>
    <row r="170" s="14" customFormat="1">
      <c r="A170" s="14"/>
      <c r="B170" s="233"/>
      <c r="C170" s="234"/>
      <c r="D170" s="218" t="s">
        <v>142</v>
      </c>
      <c r="E170" s="235" t="s">
        <v>19</v>
      </c>
      <c r="F170" s="236" t="s">
        <v>254</v>
      </c>
      <c r="G170" s="234"/>
      <c r="H170" s="237">
        <v>8.5500000000000007</v>
      </c>
      <c r="I170" s="238"/>
      <c r="J170" s="234"/>
      <c r="K170" s="234"/>
      <c r="L170" s="239"/>
      <c r="M170" s="240"/>
      <c r="N170" s="241"/>
      <c r="O170" s="241"/>
      <c r="P170" s="241"/>
      <c r="Q170" s="241"/>
      <c r="R170" s="241"/>
      <c r="S170" s="241"/>
      <c r="T170" s="242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3" t="s">
        <v>142</v>
      </c>
      <c r="AU170" s="243" t="s">
        <v>82</v>
      </c>
      <c r="AV170" s="14" t="s">
        <v>82</v>
      </c>
      <c r="AW170" s="14" t="s">
        <v>33</v>
      </c>
      <c r="AX170" s="14" t="s">
        <v>80</v>
      </c>
      <c r="AY170" s="243" t="s">
        <v>131</v>
      </c>
    </row>
    <row r="171" s="2" customFormat="1" ht="24.15" customHeight="1">
      <c r="A171" s="39"/>
      <c r="B171" s="40"/>
      <c r="C171" s="205" t="s">
        <v>255</v>
      </c>
      <c r="D171" s="205" t="s">
        <v>133</v>
      </c>
      <c r="E171" s="206" t="s">
        <v>256</v>
      </c>
      <c r="F171" s="207" t="s">
        <v>257</v>
      </c>
      <c r="G171" s="208" t="s">
        <v>136</v>
      </c>
      <c r="H171" s="209">
        <v>8.5500000000000007</v>
      </c>
      <c r="I171" s="210"/>
      <c r="J171" s="211">
        <f>ROUND(I171*H171,2)</f>
        <v>0</v>
      </c>
      <c r="K171" s="207" t="s">
        <v>137</v>
      </c>
      <c r="L171" s="45"/>
      <c r="M171" s="212" t="s">
        <v>19</v>
      </c>
      <c r="N171" s="213" t="s">
        <v>43</v>
      </c>
      <c r="O171" s="85"/>
      <c r="P171" s="214">
        <f>O171*H171</f>
        <v>0</v>
      </c>
      <c r="Q171" s="214">
        <v>0</v>
      </c>
      <c r="R171" s="214">
        <f>Q171*H171</f>
        <v>0</v>
      </c>
      <c r="S171" s="214">
        <v>0</v>
      </c>
      <c r="T171" s="21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6" t="s">
        <v>138</v>
      </c>
      <c r="AT171" s="216" t="s">
        <v>133</v>
      </c>
      <c r="AU171" s="216" t="s">
        <v>82</v>
      </c>
      <c r="AY171" s="18" t="s">
        <v>131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8" t="s">
        <v>80</v>
      </c>
      <c r="BK171" s="217">
        <f>ROUND(I171*H171,2)</f>
        <v>0</v>
      </c>
      <c r="BL171" s="18" t="s">
        <v>138</v>
      </c>
      <c r="BM171" s="216" t="s">
        <v>258</v>
      </c>
    </row>
    <row r="172" s="2" customFormat="1">
      <c r="A172" s="39"/>
      <c r="B172" s="40"/>
      <c r="C172" s="41"/>
      <c r="D172" s="218" t="s">
        <v>140</v>
      </c>
      <c r="E172" s="41"/>
      <c r="F172" s="219" t="s">
        <v>259</v>
      </c>
      <c r="G172" s="41"/>
      <c r="H172" s="41"/>
      <c r="I172" s="220"/>
      <c r="J172" s="41"/>
      <c r="K172" s="41"/>
      <c r="L172" s="45"/>
      <c r="M172" s="221"/>
      <c r="N172" s="222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140</v>
      </c>
      <c r="AU172" s="18" t="s">
        <v>82</v>
      </c>
    </row>
    <row r="173" s="14" customFormat="1">
      <c r="A173" s="14"/>
      <c r="B173" s="233"/>
      <c r="C173" s="234"/>
      <c r="D173" s="218" t="s">
        <v>142</v>
      </c>
      <c r="E173" s="235" t="s">
        <v>19</v>
      </c>
      <c r="F173" s="236" t="s">
        <v>254</v>
      </c>
      <c r="G173" s="234"/>
      <c r="H173" s="237">
        <v>8.5500000000000007</v>
      </c>
      <c r="I173" s="238"/>
      <c r="J173" s="234"/>
      <c r="K173" s="234"/>
      <c r="L173" s="239"/>
      <c r="M173" s="240"/>
      <c r="N173" s="241"/>
      <c r="O173" s="241"/>
      <c r="P173" s="241"/>
      <c r="Q173" s="241"/>
      <c r="R173" s="241"/>
      <c r="S173" s="241"/>
      <c r="T173" s="24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3" t="s">
        <v>142</v>
      </c>
      <c r="AU173" s="243" t="s">
        <v>82</v>
      </c>
      <c r="AV173" s="14" t="s">
        <v>82</v>
      </c>
      <c r="AW173" s="14" t="s">
        <v>33</v>
      </c>
      <c r="AX173" s="14" t="s">
        <v>80</v>
      </c>
      <c r="AY173" s="243" t="s">
        <v>131</v>
      </c>
    </row>
    <row r="174" s="2" customFormat="1" ht="24.15" customHeight="1">
      <c r="A174" s="39"/>
      <c r="B174" s="40"/>
      <c r="C174" s="205" t="s">
        <v>260</v>
      </c>
      <c r="D174" s="205" t="s">
        <v>133</v>
      </c>
      <c r="E174" s="206" t="s">
        <v>261</v>
      </c>
      <c r="F174" s="207" t="s">
        <v>262</v>
      </c>
      <c r="G174" s="208" t="s">
        <v>147</v>
      </c>
      <c r="H174" s="209">
        <v>3</v>
      </c>
      <c r="I174" s="210"/>
      <c r="J174" s="211">
        <f>ROUND(I174*H174,2)</f>
        <v>0</v>
      </c>
      <c r="K174" s="207" t="s">
        <v>137</v>
      </c>
      <c r="L174" s="45"/>
      <c r="M174" s="212" t="s">
        <v>19</v>
      </c>
      <c r="N174" s="213" t="s">
        <v>43</v>
      </c>
      <c r="O174" s="85"/>
      <c r="P174" s="214">
        <f>O174*H174</f>
        <v>0</v>
      </c>
      <c r="Q174" s="214">
        <v>0</v>
      </c>
      <c r="R174" s="214">
        <f>Q174*H174</f>
        <v>0</v>
      </c>
      <c r="S174" s="214">
        <v>0</v>
      </c>
      <c r="T174" s="21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6" t="s">
        <v>138</v>
      </c>
      <c r="AT174" s="216" t="s">
        <v>133</v>
      </c>
      <c r="AU174" s="216" t="s">
        <v>82</v>
      </c>
      <c r="AY174" s="18" t="s">
        <v>131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8" t="s">
        <v>80</v>
      </c>
      <c r="BK174" s="217">
        <f>ROUND(I174*H174,2)</f>
        <v>0</v>
      </c>
      <c r="BL174" s="18" t="s">
        <v>138</v>
      </c>
      <c r="BM174" s="216" t="s">
        <v>263</v>
      </c>
    </row>
    <row r="175" s="2" customFormat="1">
      <c r="A175" s="39"/>
      <c r="B175" s="40"/>
      <c r="C175" s="41"/>
      <c r="D175" s="218" t="s">
        <v>140</v>
      </c>
      <c r="E175" s="41"/>
      <c r="F175" s="219" t="s">
        <v>264</v>
      </c>
      <c r="G175" s="41"/>
      <c r="H175" s="41"/>
      <c r="I175" s="220"/>
      <c r="J175" s="41"/>
      <c r="K175" s="41"/>
      <c r="L175" s="45"/>
      <c r="M175" s="221"/>
      <c r="N175" s="222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140</v>
      </c>
      <c r="AU175" s="18" t="s">
        <v>82</v>
      </c>
    </row>
    <row r="176" s="2" customFormat="1">
      <c r="A176" s="39"/>
      <c r="B176" s="40"/>
      <c r="C176" s="41"/>
      <c r="D176" s="218" t="s">
        <v>167</v>
      </c>
      <c r="E176" s="41"/>
      <c r="F176" s="244" t="s">
        <v>265</v>
      </c>
      <c r="G176" s="41"/>
      <c r="H176" s="41"/>
      <c r="I176" s="220"/>
      <c r="J176" s="41"/>
      <c r="K176" s="41"/>
      <c r="L176" s="45"/>
      <c r="M176" s="221"/>
      <c r="N176" s="222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167</v>
      </c>
      <c r="AU176" s="18" t="s">
        <v>82</v>
      </c>
    </row>
    <row r="177" s="13" customFormat="1">
      <c r="A177" s="13"/>
      <c r="B177" s="223"/>
      <c r="C177" s="224"/>
      <c r="D177" s="218" t="s">
        <v>142</v>
      </c>
      <c r="E177" s="225" t="s">
        <v>19</v>
      </c>
      <c r="F177" s="226" t="s">
        <v>143</v>
      </c>
      <c r="G177" s="224"/>
      <c r="H177" s="225" t="s">
        <v>19</v>
      </c>
      <c r="I177" s="227"/>
      <c r="J177" s="224"/>
      <c r="K177" s="224"/>
      <c r="L177" s="228"/>
      <c r="M177" s="229"/>
      <c r="N177" s="230"/>
      <c r="O177" s="230"/>
      <c r="P177" s="230"/>
      <c r="Q177" s="230"/>
      <c r="R177" s="230"/>
      <c r="S177" s="230"/>
      <c r="T177" s="23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2" t="s">
        <v>142</v>
      </c>
      <c r="AU177" s="232" t="s">
        <v>82</v>
      </c>
      <c r="AV177" s="13" t="s">
        <v>80</v>
      </c>
      <c r="AW177" s="13" t="s">
        <v>33</v>
      </c>
      <c r="AX177" s="13" t="s">
        <v>72</v>
      </c>
      <c r="AY177" s="232" t="s">
        <v>131</v>
      </c>
    </row>
    <row r="178" s="14" customFormat="1">
      <c r="A178" s="14"/>
      <c r="B178" s="233"/>
      <c r="C178" s="234"/>
      <c r="D178" s="218" t="s">
        <v>142</v>
      </c>
      <c r="E178" s="235" t="s">
        <v>19</v>
      </c>
      <c r="F178" s="236" t="s">
        <v>150</v>
      </c>
      <c r="G178" s="234"/>
      <c r="H178" s="237">
        <v>2</v>
      </c>
      <c r="I178" s="238"/>
      <c r="J178" s="234"/>
      <c r="K178" s="234"/>
      <c r="L178" s="239"/>
      <c r="M178" s="240"/>
      <c r="N178" s="241"/>
      <c r="O178" s="241"/>
      <c r="P178" s="241"/>
      <c r="Q178" s="241"/>
      <c r="R178" s="241"/>
      <c r="S178" s="241"/>
      <c r="T178" s="242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3" t="s">
        <v>142</v>
      </c>
      <c r="AU178" s="243" t="s">
        <v>82</v>
      </c>
      <c r="AV178" s="14" t="s">
        <v>82</v>
      </c>
      <c r="AW178" s="14" t="s">
        <v>33</v>
      </c>
      <c r="AX178" s="14" t="s">
        <v>72</v>
      </c>
      <c r="AY178" s="243" t="s">
        <v>131</v>
      </c>
    </row>
    <row r="179" s="14" customFormat="1">
      <c r="A179" s="14"/>
      <c r="B179" s="233"/>
      <c r="C179" s="234"/>
      <c r="D179" s="218" t="s">
        <v>142</v>
      </c>
      <c r="E179" s="235" t="s">
        <v>19</v>
      </c>
      <c r="F179" s="236" t="s">
        <v>151</v>
      </c>
      <c r="G179" s="234"/>
      <c r="H179" s="237">
        <v>1</v>
      </c>
      <c r="I179" s="238"/>
      <c r="J179" s="234"/>
      <c r="K179" s="234"/>
      <c r="L179" s="239"/>
      <c r="M179" s="240"/>
      <c r="N179" s="241"/>
      <c r="O179" s="241"/>
      <c r="P179" s="241"/>
      <c r="Q179" s="241"/>
      <c r="R179" s="241"/>
      <c r="S179" s="241"/>
      <c r="T179" s="24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3" t="s">
        <v>142</v>
      </c>
      <c r="AU179" s="243" t="s">
        <v>82</v>
      </c>
      <c r="AV179" s="14" t="s">
        <v>82</v>
      </c>
      <c r="AW179" s="14" t="s">
        <v>33</v>
      </c>
      <c r="AX179" s="14" t="s">
        <v>72</v>
      </c>
      <c r="AY179" s="243" t="s">
        <v>131</v>
      </c>
    </row>
    <row r="180" s="2" customFormat="1" ht="14.4" customHeight="1">
      <c r="A180" s="39"/>
      <c r="B180" s="40"/>
      <c r="C180" s="205" t="s">
        <v>7</v>
      </c>
      <c r="D180" s="205" t="s">
        <v>133</v>
      </c>
      <c r="E180" s="206" t="s">
        <v>266</v>
      </c>
      <c r="F180" s="207" t="s">
        <v>267</v>
      </c>
      <c r="G180" s="208" t="s">
        <v>147</v>
      </c>
      <c r="H180" s="209">
        <v>3</v>
      </c>
      <c r="I180" s="210"/>
      <c r="J180" s="211">
        <f>ROUND(I180*H180,2)</f>
        <v>0</v>
      </c>
      <c r="K180" s="207" t="s">
        <v>137</v>
      </c>
      <c r="L180" s="45"/>
      <c r="M180" s="212" t="s">
        <v>19</v>
      </c>
      <c r="N180" s="213" t="s">
        <v>43</v>
      </c>
      <c r="O180" s="85"/>
      <c r="P180" s="214">
        <f>O180*H180</f>
        <v>0</v>
      </c>
      <c r="Q180" s="214">
        <v>0</v>
      </c>
      <c r="R180" s="214">
        <f>Q180*H180</f>
        <v>0</v>
      </c>
      <c r="S180" s="214">
        <v>0</v>
      </c>
      <c r="T180" s="21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6" t="s">
        <v>138</v>
      </c>
      <c r="AT180" s="216" t="s">
        <v>133</v>
      </c>
      <c r="AU180" s="216" t="s">
        <v>82</v>
      </c>
      <c r="AY180" s="18" t="s">
        <v>131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80</v>
      </c>
      <c r="BK180" s="217">
        <f>ROUND(I180*H180,2)</f>
        <v>0</v>
      </c>
      <c r="BL180" s="18" t="s">
        <v>138</v>
      </c>
      <c r="BM180" s="216" t="s">
        <v>268</v>
      </c>
    </row>
    <row r="181" s="2" customFormat="1">
      <c r="A181" s="39"/>
      <c r="B181" s="40"/>
      <c r="C181" s="41"/>
      <c r="D181" s="218" t="s">
        <v>140</v>
      </c>
      <c r="E181" s="41"/>
      <c r="F181" s="219" t="s">
        <v>269</v>
      </c>
      <c r="G181" s="41"/>
      <c r="H181" s="41"/>
      <c r="I181" s="220"/>
      <c r="J181" s="41"/>
      <c r="K181" s="41"/>
      <c r="L181" s="45"/>
      <c r="M181" s="221"/>
      <c r="N181" s="222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140</v>
      </c>
      <c r="AU181" s="18" t="s">
        <v>82</v>
      </c>
    </row>
    <row r="182" s="2" customFormat="1">
      <c r="A182" s="39"/>
      <c r="B182" s="40"/>
      <c r="C182" s="41"/>
      <c r="D182" s="218" t="s">
        <v>167</v>
      </c>
      <c r="E182" s="41"/>
      <c r="F182" s="244" t="s">
        <v>265</v>
      </c>
      <c r="G182" s="41"/>
      <c r="H182" s="41"/>
      <c r="I182" s="220"/>
      <c r="J182" s="41"/>
      <c r="K182" s="41"/>
      <c r="L182" s="45"/>
      <c r="M182" s="221"/>
      <c r="N182" s="222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167</v>
      </c>
      <c r="AU182" s="18" t="s">
        <v>82</v>
      </c>
    </row>
    <row r="183" s="13" customFormat="1">
      <c r="A183" s="13"/>
      <c r="B183" s="223"/>
      <c r="C183" s="224"/>
      <c r="D183" s="218" t="s">
        <v>142</v>
      </c>
      <c r="E183" s="225" t="s">
        <v>19</v>
      </c>
      <c r="F183" s="226" t="s">
        <v>143</v>
      </c>
      <c r="G183" s="224"/>
      <c r="H183" s="225" t="s">
        <v>19</v>
      </c>
      <c r="I183" s="227"/>
      <c r="J183" s="224"/>
      <c r="K183" s="224"/>
      <c r="L183" s="228"/>
      <c r="M183" s="229"/>
      <c r="N183" s="230"/>
      <c r="O183" s="230"/>
      <c r="P183" s="230"/>
      <c r="Q183" s="230"/>
      <c r="R183" s="230"/>
      <c r="S183" s="230"/>
      <c r="T183" s="23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2" t="s">
        <v>142</v>
      </c>
      <c r="AU183" s="232" t="s">
        <v>82</v>
      </c>
      <c r="AV183" s="13" t="s">
        <v>80</v>
      </c>
      <c r="AW183" s="13" t="s">
        <v>33</v>
      </c>
      <c r="AX183" s="13" t="s">
        <v>72</v>
      </c>
      <c r="AY183" s="232" t="s">
        <v>131</v>
      </c>
    </row>
    <row r="184" s="14" customFormat="1">
      <c r="A184" s="14"/>
      <c r="B184" s="233"/>
      <c r="C184" s="234"/>
      <c r="D184" s="218" t="s">
        <v>142</v>
      </c>
      <c r="E184" s="235" t="s">
        <v>19</v>
      </c>
      <c r="F184" s="236" t="s">
        <v>150</v>
      </c>
      <c r="G184" s="234"/>
      <c r="H184" s="237">
        <v>2</v>
      </c>
      <c r="I184" s="238"/>
      <c r="J184" s="234"/>
      <c r="K184" s="234"/>
      <c r="L184" s="239"/>
      <c r="M184" s="240"/>
      <c r="N184" s="241"/>
      <c r="O184" s="241"/>
      <c r="P184" s="241"/>
      <c r="Q184" s="241"/>
      <c r="R184" s="241"/>
      <c r="S184" s="241"/>
      <c r="T184" s="24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3" t="s">
        <v>142</v>
      </c>
      <c r="AU184" s="243" t="s">
        <v>82</v>
      </c>
      <c r="AV184" s="14" t="s">
        <v>82</v>
      </c>
      <c r="AW184" s="14" t="s">
        <v>33</v>
      </c>
      <c r="AX184" s="14" t="s">
        <v>72</v>
      </c>
      <c r="AY184" s="243" t="s">
        <v>131</v>
      </c>
    </row>
    <row r="185" s="14" customFormat="1">
      <c r="A185" s="14"/>
      <c r="B185" s="233"/>
      <c r="C185" s="234"/>
      <c r="D185" s="218" t="s">
        <v>142</v>
      </c>
      <c r="E185" s="235" t="s">
        <v>19</v>
      </c>
      <c r="F185" s="236" t="s">
        <v>151</v>
      </c>
      <c r="G185" s="234"/>
      <c r="H185" s="237">
        <v>1</v>
      </c>
      <c r="I185" s="238"/>
      <c r="J185" s="234"/>
      <c r="K185" s="234"/>
      <c r="L185" s="239"/>
      <c r="M185" s="240"/>
      <c r="N185" s="241"/>
      <c r="O185" s="241"/>
      <c r="P185" s="241"/>
      <c r="Q185" s="241"/>
      <c r="R185" s="241"/>
      <c r="S185" s="241"/>
      <c r="T185" s="24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3" t="s">
        <v>142</v>
      </c>
      <c r="AU185" s="243" t="s">
        <v>82</v>
      </c>
      <c r="AV185" s="14" t="s">
        <v>82</v>
      </c>
      <c r="AW185" s="14" t="s">
        <v>33</v>
      </c>
      <c r="AX185" s="14" t="s">
        <v>72</v>
      </c>
      <c r="AY185" s="243" t="s">
        <v>131</v>
      </c>
    </row>
    <row r="186" s="2" customFormat="1" ht="24.15" customHeight="1">
      <c r="A186" s="39"/>
      <c r="B186" s="40"/>
      <c r="C186" s="205" t="s">
        <v>270</v>
      </c>
      <c r="D186" s="205" t="s">
        <v>133</v>
      </c>
      <c r="E186" s="206" t="s">
        <v>271</v>
      </c>
      <c r="F186" s="207" t="s">
        <v>272</v>
      </c>
      <c r="G186" s="208" t="s">
        <v>136</v>
      </c>
      <c r="H186" s="209">
        <v>205</v>
      </c>
      <c r="I186" s="210"/>
      <c r="J186" s="211">
        <f>ROUND(I186*H186,2)</f>
        <v>0</v>
      </c>
      <c r="K186" s="207" t="s">
        <v>137</v>
      </c>
      <c r="L186" s="45"/>
      <c r="M186" s="212" t="s">
        <v>19</v>
      </c>
      <c r="N186" s="213" t="s">
        <v>43</v>
      </c>
      <c r="O186" s="85"/>
      <c r="P186" s="214">
        <f>O186*H186</f>
        <v>0</v>
      </c>
      <c r="Q186" s="214">
        <v>0</v>
      </c>
      <c r="R186" s="214">
        <f>Q186*H186</f>
        <v>0</v>
      </c>
      <c r="S186" s="214">
        <v>0</v>
      </c>
      <c r="T186" s="21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6" t="s">
        <v>138</v>
      </c>
      <c r="AT186" s="216" t="s">
        <v>133</v>
      </c>
      <c r="AU186" s="216" t="s">
        <v>82</v>
      </c>
      <c r="AY186" s="18" t="s">
        <v>131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8" t="s">
        <v>80</v>
      </c>
      <c r="BK186" s="217">
        <f>ROUND(I186*H186,2)</f>
        <v>0</v>
      </c>
      <c r="BL186" s="18" t="s">
        <v>138</v>
      </c>
      <c r="BM186" s="216" t="s">
        <v>273</v>
      </c>
    </row>
    <row r="187" s="2" customFormat="1">
      <c r="A187" s="39"/>
      <c r="B187" s="40"/>
      <c r="C187" s="41"/>
      <c r="D187" s="218" t="s">
        <v>140</v>
      </c>
      <c r="E187" s="41"/>
      <c r="F187" s="219" t="s">
        <v>274</v>
      </c>
      <c r="G187" s="41"/>
      <c r="H187" s="41"/>
      <c r="I187" s="220"/>
      <c r="J187" s="41"/>
      <c r="K187" s="41"/>
      <c r="L187" s="45"/>
      <c r="M187" s="221"/>
      <c r="N187" s="222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140</v>
      </c>
      <c r="AU187" s="18" t="s">
        <v>82</v>
      </c>
    </row>
    <row r="188" s="2" customFormat="1">
      <c r="A188" s="39"/>
      <c r="B188" s="40"/>
      <c r="C188" s="41"/>
      <c r="D188" s="218" t="s">
        <v>167</v>
      </c>
      <c r="E188" s="41"/>
      <c r="F188" s="244" t="s">
        <v>265</v>
      </c>
      <c r="G188" s="41"/>
      <c r="H188" s="41"/>
      <c r="I188" s="220"/>
      <c r="J188" s="41"/>
      <c r="K188" s="41"/>
      <c r="L188" s="45"/>
      <c r="M188" s="221"/>
      <c r="N188" s="222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167</v>
      </c>
      <c r="AU188" s="18" t="s">
        <v>82</v>
      </c>
    </row>
    <row r="189" s="13" customFormat="1">
      <c r="A189" s="13"/>
      <c r="B189" s="223"/>
      <c r="C189" s="224"/>
      <c r="D189" s="218" t="s">
        <v>142</v>
      </c>
      <c r="E189" s="225" t="s">
        <v>19</v>
      </c>
      <c r="F189" s="226" t="s">
        <v>143</v>
      </c>
      <c r="G189" s="224"/>
      <c r="H189" s="225" t="s">
        <v>19</v>
      </c>
      <c r="I189" s="227"/>
      <c r="J189" s="224"/>
      <c r="K189" s="224"/>
      <c r="L189" s="228"/>
      <c r="M189" s="229"/>
      <c r="N189" s="230"/>
      <c r="O189" s="230"/>
      <c r="P189" s="230"/>
      <c r="Q189" s="230"/>
      <c r="R189" s="230"/>
      <c r="S189" s="230"/>
      <c r="T189" s="23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2" t="s">
        <v>142</v>
      </c>
      <c r="AU189" s="232" t="s">
        <v>82</v>
      </c>
      <c r="AV189" s="13" t="s">
        <v>80</v>
      </c>
      <c r="AW189" s="13" t="s">
        <v>33</v>
      </c>
      <c r="AX189" s="13" t="s">
        <v>72</v>
      </c>
      <c r="AY189" s="232" t="s">
        <v>131</v>
      </c>
    </row>
    <row r="190" s="14" customFormat="1">
      <c r="A190" s="14"/>
      <c r="B190" s="233"/>
      <c r="C190" s="234"/>
      <c r="D190" s="218" t="s">
        <v>142</v>
      </c>
      <c r="E190" s="235" t="s">
        <v>19</v>
      </c>
      <c r="F190" s="236" t="s">
        <v>144</v>
      </c>
      <c r="G190" s="234"/>
      <c r="H190" s="237">
        <v>205</v>
      </c>
      <c r="I190" s="238"/>
      <c r="J190" s="234"/>
      <c r="K190" s="234"/>
      <c r="L190" s="239"/>
      <c r="M190" s="240"/>
      <c r="N190" s="241"/>
      <c r="O190" s="241"/>
      <c r="P190" s="241"/>
      <c r="Q190" s="241"/>
      <c r="R190" s="241"/>
      <c r="S190" s="241"/>
      <c r="T190" s="24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3" t="s">
        <v>142</v>
      </c>
      <c r="AU190" s="243" t="s">
        <v>82</v>
      </c>
      <c r="AV190" s="14" t="s">
        <v>82</v>
      </c>
      <c r="AW190" s="14" t="s">
        <v>33</v>
      </c>
      <c r="AX190" s="14" t="s">
        <v>72</v>
      </c>
      <c r="AY190" s="243" t="s">
        <v>131</v>
      </c>
    </row>
    <row r="191" s="2" customFormat="1" ht="37.8" customHeight="1">
      <c r="A191" s="39"/>
      <c r="B191" s="40"/>
      <c r="C191" s="205" t="s">
        <v>275</v>
      </c>
      <c r="D191" s="205" t="s">
        <v>133</v>
      </c>
      <c r="E191" s="206" t="s">
        <v>276</v>
      </c>
      <c r="F191" s="207" t="s">
        <v>277</v>
      </c>
      <c r="G191" s="208" t="s">
        <v>220</v>
      </c>
      <c r="H191" s="209">
        <v>503.39999999999998</v>
      </c>
      <c r="I191" s="210"/>
      <c r="J191" s="211">
        <f>ROUND(I191*H191,2)</f>
        <v>0</v>
      </c>
      <c r="K191" s="207" t="s">
        <v>19</v>
      </c>
      <c r="L191" s="45"/>
      <c r="M191" s="212" t="s">
        <v>19</v>
      </c>
      <c r="N191" s="213" t="s">
        <v>43</v>
      </c>
      <c r="O191" s="85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6" t="s">
        <v>138</v>
      </c>
      <c r="AT191" s="216" t="s">
        <v>133</v>
      </c>
      <c r="AU191" s="216" t="s">
        <v>82</v>
      </c>
      <c r="AY191" s="18" t="s">
        <v>131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8" t="s">
        <v>80</v>
      </c>
      <c r="BK191" s="217">
        <f>ROUND(I191*H191,2)</f>
        <v>0</v>
      </c>
      <c r="BL191" s="18" t="s">
        <v>138</v>
      </c>
      <c r="BM191" s="216" t="s">
        <v>278</v>
      </c>
    </row>
    <row r="192" s="2" customFormat="1">
      <c r="A192" s="39"/>
      <c r="B192" s="40"/>
      <c r="C192" s="41"/>
      <c r="D192" s="218" t="s">
        <v>140</v>
      </c>
      <c r="E192" s="41"/>
      <c r="F192" s="219" t="s">
        <v>279</v>
      </c>
      <c r="G192" s="41"/>
      <c r="H192" s="41"/>
      <c r="I192" s="220"/>
      <c r="J192" s="41"/>
      <c r="K192" s="41"/>
      <c r="L192" s="45"/>
      <c r="M192" s="221"/>
      <c r="N192" s="222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140</v>
      </c>
      <c r="AU192" s="18" t="s">
        <v>82</v>
      </c>
    </row>
    <row r="193" s="13" customFormat="1">
      <c r="A193" s="13"/>
      <c r="B193" s="223"/>
      <c r="C193" s="224"/>
      <c r="D193" s="218" t="s">
        <v>142</v>
      </c>
      <c r="E193" s="225" t="s">
        <v>19</v>
      </c>
      <c r="F193" s="226" t="s">
        <v>143</v>
      </c>
      <c r="G193" s="224"/>
      <c r="H193" s="225" t="s">
        <v>19</v>
      </c>
      <c r="I193" s="227"/>
      <c r="J193" s="224"/>
      <c r="K193" s="224"/>
      <c r="L193" s="228"/>
      <c r="M193" s="229"/>
      <c r="N193" s="230"/>
      <c r="O193" s="230"/>
      <c r="P193" s="230"/>
      <c r="Q193" s="230"/>
      <c r="R193" s="230"/>
      <c r="S193" s="230"/>
      <c r="T193" s="23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2" t="s">
        <v>142</v>
      </c>
      <c r="AU193" s="232" t="s">
        <v>82</v>
      </c>
      <c r="AV193" s="13" t="s">
        <v>80</v>
      </c>
      <c r="AW193" s="13" t="s">
        <v>33</v>
      </c>
      <c r="AX193" s="13" t="s">
        <v>72</v>
      </c>
      <c r="AY193" s="232" t="s">
        <v>131</v>
      </c>
    </row>
    <row r="194" s="14" customFormat="1">
      <c r="A194" s="14"/>
      <c r="B194" s="233"/>
      <c r="C194" s="234"/>
      <c r="D194" s="218" t="s">
        <v>142</v>
      </c>
      <c r="E194" s="235" t="s">
        <v>19</v>
      </c>
      <c r="F194" s="236" t="s">
        <v>280</v>
      </c>
      <c r="G194" s="234"/>
      <c r="H194" s="237">
        <v>502.5</v>
      </c>
      <c r="I194" s="238"/>
      <c r="J194" s="234"/>
      <c r="K194" s="234"/>
      <c r="L194" s="239"/>
      <c r="M194" s="240"/>
      <c r="N194" s="241"/>
      <c r="O194" s="241"/>
      <c r="P194" s="241"/>
      <c r="Q194" s="241"/>
      <c r="R194" s="241"/>
      <c r="S194" s="241"/>
      <c r="T194" s="24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3" t="s">
        <v>142</v>
      </c>
      <c r="AU194" s="243" t="s">
        <v>82</v>
      </c>
      <c r="AV194" s="14" t="s">
        <v>82</v>
      </c>
      <c r="AW194" s="14" t="s">
        <v>33</v>
      </c>
      <c r="AX194" s="14" t="s">
        <v>72</v>
      </c>
      <c r="AY194" s="243" t="s">
        <v>131</v>
      </c>
    </row>
    <row r="195" s="14" customFormat="1">
      <c r="A195" s="14"/>
      <c r="B195" s="233"/>
      <c r="C195" s="234"/>
      <c r="D195" s="218" t="s">
        <v>142</v>
      </c>
      <c r="E195" s="235" t="s">
        <v>19</v>
      </c>
      <c r="F195" s="236" t="s">
        <v>281</v>
      </c>
      <c r="G195" s="234"/>
      <c r="H195" s="237">
        <v>0.90000000000000002</v>
      </c>
      <c r="I195" s="238"/>
      <c r="J195" s="234"/>
      <c r="K195" s="234"/>
      <c r="L195" s="239"/>
      <c r="M195" s="240"/>
      <c r="N195" s="241"/>
      <c r="O195" s="241"/>
      <c r="P195" s="241"/>
      <c r="Q195" s="241"/>
      <c r="R195" s="241"/>
      <c r="S195" s="241"/>
      <c r="T195" s="242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3" t="s">
        <v>142</v>
      </c>
      <c r="AU195" s="243" t="s">
        <v>82</v>
      </c>
      <c r="AV195" s="14" t="s">
        <v>82</v>
      </c>
      <c r="AW195" s="14" t="s">
        <v>33</v>
      </c>
      <c r="AX195" s="14" t="s">
        <v>72</v>
      </c>
      <c r="AY195" s="243" t="s">
        <v>131</v>
      </c>
    </row>
    <row r="196" s="2" customFormat="1" ht="24.15" customHeight="1">
      <c r="A196" s="39"/>
      <c r="B196" s="40"/>
      <c r="C196" s="205" t="s">
        <v>282</v>
      </c>
      <c r="D196" s="205" t="s">
        <v>133</v>
      </c>
      <c r="E196" s="206" t="s">
        <v>283</v>
      </c>
      <c r="F196" s="207" t="s">
        <v>284</v>
      </c>
      <c r="G196" s="208" t="s">
        <v>220</v>
      </c>
      <c r="H196" s="209">
        <v>65</v>
      </c>
      <c r="I196" s="210"/>
      <c r="J196" s="211">
        <f>ROUND(I196*H196,2)</f>
        <v>0</v>
      </c>
      <c r="K196" s="207" t="s">
        <v>137</v>
      </c>
      <c r="L196" s="45"/>
      <c r="M196" s="212" t="s">
        <v>19</v>
      </c>
      <c r="N196" s="213" t="s">
        <v>43</v>
      </c>
      <c r="O196" s="85"/>
      <c r="P196" s="214">
        <f>O196*H196</f>
        <v>0</v>
      </c>
      <c r="Q196" s="214">
        <v>0</v>
      </c>
      <c r="R196" s="214">
        <f>Q196*H196</f>
        <v>0</v>
      </c>
      <c r="S196" s="214">
        <v>0</v>
      </c>
      <c r="T196" s="215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6" t="s">
        <v>138</v>
      </c>
      <c r="AT196" s="216" t="s">
        <v>133</v>
      </c>
      <c r="AU196" s="216" t="s">
        <v>82</v>
      </c>
      <c r="AY196" s="18" t="s">
        <v>131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8" t="s">
        <v>80</v>
      </c>
      <c r="BK196" s="217">
        <f>ROUND(I196*H196,2)</f>
        <v>0</v>
      </c>
      <c r="BL196" s="18" t="s">
        <v>138</v>
      </c>
      <c r="BM196" s="216" t="s">
        <v>285</v>
      </c>
    </row>
    <row r="197" s="2" customFormat="1">
      <c r="A197" s="39"/>
      <c r="B197" s="40"/>
      <c r="C197" s="41"/>
      <c r="D197" s="218" t="s">
        <v>140</v>
      </c>
      <c r="E197" s="41"/>
      <c r="F197" s="219" t="s">
        <v>286</v>
      </c>
      <c r="G197" s="41"/>
      <c r="H197" s="41"/>
      <c r="I197" s="220"/>
      <c r="J197" s="41"/>
      <c r="K197" s="41"/>
      <c r="L197" s="45"/>
      <c r="M197" s="221"/>
      <c r="N197" s="222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140</v>
      </c>
      <c r="AU197" s="18" t="s">
        <v>82</v>
      </c>
    </row>
    <row r="198" s="13" customFormat="1">
      <c r="A198" s="13"/>
      <c r="B198" s="223"/>
      <c r="C198" s="224"/>
      <c r="D198" s="218" t="s">
        <v>142</v>
      </c>
      <c r="E198" s="225" t="s">
        <v>19</v>
      </c>
      <c r="F198" s="226" t="s">
        <v>143</v>
      </c>
      <c r="G198" s="224"/>
      <c r="H198" s="225" t="s">
        <v>19</v>
      </c>
      <c r="I198" s="227"/>
      <c r="J198" s="224"/>
      <c r="K198" s="224"/>
      <c r="L198" s="228"/>
      <c r="M198" s="229"/>
      <c r="N198" s="230"/>
      <c r="O198" s="230"/>
      <c r="P198" s="230"/>
      <c r="Q198" s="230"/>
      <c r="R198" s="230"/>
      <c r="S198" s="230"/>
      <c r="T198" s="23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2" t="s">
        <v>142</v>
      </c>
      <c r="AU198" s="232" t="s">
        <v>82</v>
      </c>
      <c r="AV198" s="13" t="s">
        <v>80</v>
      </c>
      <c r="AW198" s="13" t="s">
        <v>33</v>
      </c>
      <c r="AX198" s="13" t="s">
        <v>72</v>
      </c>
      <c r="AY198" s="232" t="s">
        <v>131</v>
      </c>
    </row>
    <row r="199" s="14" customFormat="1">
      <c r="A199" s="14"/>
      <c r="B199" s="233"/>
      <c r="C199" s="234"/>
      <c r="D199" s="218" t="s">
        <v>142</v>
      </c>
      <c r="E199" s="235" t="s">
        <v>19</v>
      </c>
      <c r="F199" s="236" t="s">
        <v>287</v>
      </c>
      <c r="G199" s="234"/>
      <c r="H199" s="237">
        <v>65</v>
      </c>
      <c r="I199" s="238"/>
      <c r="J199" s="234"/>
      <c r="K199" s="234"/>
      <c r="L199" s="239"/>
      <c r="M199" s="240"/>
      <c r="N199" s="241"/>
      <c r="O199" s="241"/>
      <c r="P199" s="241"/>
      <c r="Q199" s="241"/>
      <c r="R199" s="241"/>
      <c r="S199" s="241"/>
      <c r="T199" s="242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3" t="s">
        <v>142</v>
      </c>
      <c r="AU199" s="243" t="s">
        <v>82</v>
      </c>
      <c r="AV199" s="14" t="s">
        <v>82</v>
      </c>
      <c r="AW199" s="14" t="s">
        <v>33</v>
      </c>
      <c r="AX199" s="14" t="s">
        <v>72</v>
      </c>
      <c r="AY199" s="243" t="s">
        <v>131</v>
      </c>
    </row>
    <row r="200" s="2" customFormat="1" ht="24.15" customHeight="1">
      <c r="A200" s="39"/>
      <c r="B200" s="40"/>
      <c r="C200" s="245" t="s">
        <v>288</v>
      </c>
      <c r="D200" s="245" t="s">
        <v>289</v>
      </c>
      <c r="E200" s="246" t="s">
        <v>290</v>
      </c>
      <c r="F200" s="247" t="s">
        <v>291</v>
      </c>
      <c r="G200" s="248" t="s">
        <v>292</v>
      </c>
      <c r="H200" s="249">
        <v>117</v>
      </c>
      <c r="I200" s="250"/>
      <c r="J200" s="251">
        <f>ROUND(I200*H200,2)</f>
        <v>0</v>
      </c>
      <c r="K200" s="247" t="s">
        <v>19</v>
      </c>
      <c r="L200" s="252"/>
      <c r="M200" s="253" t="s">
        <v>19</v>
      </c>
      <c r="N200" s="254" t="s">
        <v>43</v>
      </c>
      <c r="O200" s="85"/>
      <c r="P200" s="214">
        <f>O200*H200</f>
        <v>0</v>
      </c>
      <c r="Q200" s="214">
        <v>0</v>
      </c>
      <c r="R200" s="214">
        <f>Q200*H200</f>
        <v>0</v>
      </c>
      <c r="S200" s="214">
        <v>0</v>
      </c>
      <c r="T200" s="215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6" t="s">
        <v>182</v>
      </c>
      <c r="AT200" s="216" t="s">
        <v>289</v>
      </c>
      <c r="AU200" s="216" t="s">
        <v>82</v>
      </c>
      <c r="AY200" s="18" t="s">
        <v>131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8" t="s">
        <v>80</v>
      </c>
      <c r="BK200" s="217">
        <f>ROUND(I200*H200,2)</f>
        <v>0</v>
      </c>
      <c r="BL200" s="18" t="s">
        <v>138</v>
      </c>
      <c r="BM200" s="216" t="s">
        <v>293</v>
      </c>
    </row>
    <row r="201" s="2" customFormat="1">
      <c r="A201" s="39"/>
      <c r="B201" s="40"/>
      <c r="C201" s="41"/>
      <c r="D201" s="218" t="s">
        <v>140</v>
      </c>
      <c r="E201" s="41"/>
      <c r="F201" s="219" t="s">
        <v>291</v>
      </c>
      <c r="G201" s="41"/>
      <c r="H201" s="41"/>
      <c r="I201" s="220"/>
      <c r="J201" s="41"/>
      <c r="K201" s="41"/>
      <c r="L201" s="45"/>
      <c r="M201" s="221"/>
      <c r="N201" s="222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140</v>
      </c>
      <c r="AU201" s="18" t="s">
        <v>82</v>
      </c>
    </row>
    <row r="202" s="14" customFormat="1">
      <c r="A202" s="14"/>
      <c r="B202" s="233"/>
      <c r="C202" s="234"/>
      <c r="D202" s="218" t="s">
        <v>142</v>
      </c>
      <c r="E202" s="234"/>
      <c r="F202" s="236" t="s">
        <v>294</v>
      </c>
      <c r="G202" s="234"/>
      <c r="H202" s="237">
        <v>117</v>
      </c>
      <c r="I202" s="238"/>
      <c r="J202" s="234"/>
      <c r="K202" s="234"/>
      <c r="L202" s="239"/>
      <c r="M202" s="240"/>
      <c r="N202" s="241"/>
      <c r="O202" s="241"/>
      <c r="P202" s="241"/>
      <c r="Q202" s="241"/>
      <c r="R202" s="241"/>
      <c r="S202" s="241"/>
      <c r="T202" s="242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3" t="s">
        <v>142</v>
      </c>
      <c r="AU202" s="243" t="s">
        <v>82</v>
      </c>
      <c r="AV202" s="14" t="s">
        <v>82</v>
      </c>
      <c r="AW202" s="14" t="s">
        <v>4</v>
      </c>
      <c r="AX202" s="14" t="s">
        <v>80</v>
      </c>
      <c r="AY202" s="243" t="s">
        <v>131</v>
      </c>
    </row>
    <row r="203" s="2" customFormat="1" ht="24.15" customHeight="1">
      <c r="A203" s="39"/>
      <c r="B203" s="40"/>
      <c r="C203" s="205" t="s">
        <v>295</v>
      </c>
      <c r="D203" s="205" t="s">
        <v>133</v>
      </c>
      <c r="E203" s="206" t="s">
        <v>296</v>
      </c>
      <c r="F203" s="207" t="s">
        <v>297</v>
      </c>
      <c r="G203" s="208" t="s">
        <v>292</v>
      </c>
      <c r="H203" s="209">
        <v>906.12</v>
      </c>
      <c r="I203" s="210"/>
      <c r="J203" s="211">
        <f>ROUND(I203*H203,2)</f>
        <v>0</v>
      </c>
      <c r="K203" s="207" t="s">
        <v>137</v>
      </c>
      <c r="L203" s="45"/>
      <c r="M203" s="212" t="s">
        <v>19</v>
      </c>
      <c r="N203" s="213" t="s">
        <v>43</v>
      </c>
      <c r="O203" s="85"/>
      <c r="P203" s="214">
        <f>O203*H203</f>
        <v>0</v>
      </c>
      <c r="Q203" s="214">
        <v>0</v>
      </c>
      <c r="R203" s="214">
        <f>Q203*H203</f>
        <v>0</v>
      </c>
      <c r="S203" s="214">
        <v>0</v>
      </c>
      <c r="T203" s="215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6" t="s">
        <v>138</v>
      </c>
      <c r="AT203" s="216" t="s">
        <v>133</v>
      </c>
      <c r="AU203" s="216" t="s">
        <v>82</v>
      </c>
      <c r="AY203" s="18" t="s">
        <v>131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8" t="s">
        <v>80</v>
      </c>
      <c r="BK203" s="217">
        <f>ROUND(I203*H203,2)</f>
        <v>0</v>
      </c>
      <c r="BL203" s="18" t="s">
        <v>138</v>
      </c>
      <c r="BM203" s="216" t="s">
        <v>298</v>
      </c>
    </row>
    <row r="204" s="2" customFormat="1">
      <c r="A204" s="39"/>
      <c r="B204" s="40"/>
      <c r="C204" s="41"/>
      <c r="D204" s="218" t="s">
        <v>140</v>
      </c>
      <c r="E204" s="41"/>
      <c r="F204" s="219" t="s">
        <v>299</v>
      </c>
      <c r="G204" s="41"/>
      <c r="H204" s="41"/>
      <c r="I204" s="220"/>
      <c r="J204" s="41"/>
      <c r="K204" s="41"/>
      <c r="L204" s="45"/>
      <c r="M204" s="221"/>
      <c r="N204" s="222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140</v>
      </c>
      <c r="AU204" s="18" t="s">
        <v>82</v>
      </c>
    </row>
    <row r="205" s="13" customFormat="1">
      <c r="A205" s="13"/>
      <c r="B205" s="223"/>
      <c r="C205" s="224"/>
      <c r="D205" s="218" t="s">
        <v>142</v>
      </c>
      <c r="E205" s="225" t="s">
        <v>19</v>
      </c>
      <c r="F205" s="226" t="s">
        <v>143</v>
      </c>
      <c r="G205" s="224"/>
      <c r="H205" s="225" t="s">
        <v>19</v>
      </c>
      <c r="I205" s="227"/>
      <c r="J205" s="224"/>
      <c r="K205" s="224"/>
      <c r="L205" s="228"/>
      <c r="M205" s="229"/>
      <c r="N205" s="230"/>
      <c r="O205" s="230"/>
      <c r="P205" s="230"/>
      <c r="Q205" s="230"/>
      <c r="R205" s="230"/>
      <c r="S205" s="230"/>
      <c r="T205" s="23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2" t="s">
        <v>142</v>
      </c>
      <c r="AU205" s="232" t="s">
        <v>82</v>
      </c>
      <c r="AV205" s="13" t="s">
        <v>80</v>
      </c>
      <c r="AW205" s="13" t="s">
        <v>33</v>
      </c>
      <c r="AX205" s="13" t="s">
        <v>72</v>
      </c>
      <c r="AY205" s="232" t="s">
        <v>131</v>
      </c>
    </row>
    <row r="206" s="14" customFormat="1">
      <c r="A206" s="14"/>
      <c r="B206" s="233"/>
      <c r="C206" s="234"/>
      <c r="D206" s="218" t="s">
        <v>142</v>
      </c>
      <c r="E206" s="235" t="s">
        <v>19</v>
      </c>
      <c r="F206" s="236" t="s">
        <v>280</v>
      </c>
      <c r="G206" s="234"/>
      <c r="H206" s="237">
        <v>502.5</v>
      </c>
      <c r="I206" s="238"/>
      <c r="J206" s="234"/>
      <c r="K206" s="234"/>
      <c r="L206" s="239"/>
      <c r="M206" s="240"/>
      <c r="N206" s="241"/>
      <c r="O206" s="241"/>
      <c r="P206" s="241"/>
      <c r="Q206" s="241"/>
      <c r="R206" s="241"/>
      <c r="S206" s="241"/>
      <c r="T206" s="242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3" t="s">
        <v>142</v>
      </c>
      <c r="AU206" s="243" t="s">
        <v>82</v>
      </c>
      <c r="AV206" s="14" t="s">
        <v>82</v>
      </c>
      <c r="AW206" s="14" t="s">
        <v>33</v>
      </c>
      <c r="AX206" s="14" t="s">
        <v>72</v>
      </c>
      <c r="AY206" s="243" t="s">
        <v>131</v>
      </c>
    </row>
    <row r="207" s="14" customFormat="1">
      <c r="A207" s="14"/>
      <c r="B207" s="233"/>
      <c r="C207" s="234"/>
      <c r="D207" s="218" t="s">
        <v>142</v>
      </c>
      <c r="E207" s="235" t="s">
        <v>19</v>
      </c>
      <c r="F207" s="236" t="s">
        <v>281</v>
      </c>
      <c r="G207" s="234"/>
      <c r="H207" s="237">
        <v>0.90000000000000002</v>
      </c>
      <c r="I207" s="238"/>
      <c r="J207" s="234"/>
      <c r="K207" s="234"/>
      <c r="L207" s="239"/>
      <c r="M207" s="240"/>
      <c r="N207" s="241"/>
      <c r="O207" s="241"/>
      <c r="P207" s="241"/>
      <c r="Q207" s="241"/>
      <c r="R207" s="241"/>
      <c r="S207" s="241"/>
      <c r="T207" s="24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3" t="s">
        <v>142</v>
      </c>
      <c r="AU207" s="243" t="s">
        <v>82</v>
      </c>
      <c r="AV207" s="14" t="s">
        <v>82</v>
      </c>
      <c r="AW207" s="14" t="s">
        <v>33</v>
      </c>
      <c r="AX207" s="14" t="s">
        <v>72</v>
      </c>
      <c r="AY207" s="243" t="s">
        <v>131</v>
      </c>
    </row>
    <row r="208" s="14" customFormat="1">
      <c r="A208" s="14"/>
      <c r="B208" s="233"/>
      <c r="C208" s="234"/>
      <c r="D208" s="218" t="s">
        <v>142</v>
      </c>
      <c r="E208" s="234"/>
      <c r="F208" s="236" t="s">
        <v>300</v>
      </c>
      <c r="G208" s="234"/>
      <c r="H208" s="237">
        <v>906.12</v>
      </c>
      <c r="I208" s="238"/>
      <c r="J208" s="234"/>
      <c r="K208" s="234"/>
      <c r="L208" s="239"/>
      <c r="M208" s="240"/>
      <c r="N208" s="241"/>
      <c r="O208" s="241"/>
      <c r="P208" s="241"/>
      <c r="Q208" s="241"/>
      <c r="R208" s="241"/>
      <c r="S208" s="241"/>
      <c r="T208" s="242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3" t="s">
        <v>142</v>
      </c>
      <c r="AU208" s="243" t="s">
        <v>82</v>
      </c>
      <c r="AV208" s="14" t="s">
        <v>82</v>
      </c>
      <c r="AW208" s="14" t="s">
        <v>4</v>
      </c>
      <c r="AX208" s="14" t="s">
        <v>80</v>
      </c>
      <c r="AY208" s="243" t="s">
        <v>131</v>
      </c>
    </row>
    <row r="209" s="2" customFormat="1" ht="24.15" customHeight="1">
      <c r="A209" s="39"/>
      <c r="B209" s="40"/>
      <c r="C209" s="205" t="s">
        <v>301</v>
      </c>
      <c r="D209" s="205" t="s">
        <v>133</v>
      </c>
      <c r="E209" s="206" t="s">
        <v>302</v>
      </c>
      <c r="F209" s="207" t="s">
        <v>303</v>
      </c>
      <c r="G209" s="208" t="s">
        <v>220</v>
      </c>
      <c r="H209" s="209">
        <v>3.3759999999999999</v>
      </c>
      <c r="I209" s="210"/>
      <c r="J209" s="211">
        <f>ROUND(I209*H209,2)</f>
        <v>0</v>
      </c>
      <c r="K209" s="207" t="s">
        <v>137</v>
      </c>
      <c r="L209" s="45"/>
      <c r="M209" s="212" t="s">
        <v>19</v>
      </c>
      <c r="N209" s="213" t="s">
        <v>43</v>
      </c>
      <c r="O209" s="85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6" t="s">
        <v>138</v>
      </c>
      <c r="AT209" s="216" t="s">
        <v>133</v>
      </c>
      <c r="AU209" s="216" t="s">
        <v>82</v>
      </c>
      <c r="AY209" s="18" t="s">
        <v>131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80</v>
      </c>
      <c r="BK209" s="217">
        <f>ROUND(I209*H209,2)</f>
        <v>0</v>
      </c>
      <c r="BL209" s="18" t="s">
        <v>138</v>
      </c>
      <c r="BM209" s="216" t="s">
        <v>304</v>
      </c>
    </row>
    <row r="210" s="2" customFormat="1">
      <c r="A210" s="39"/>
      <c r="B210" s="40"/>
      <c r="C210" s="41"/>
      <c r="D210" s="218" t="s">
        <v>140</v>
      </c>
      <c r="E210" s="41"/>
      <c r="F210" s="219" t="s">
        <v>305</v>
      </c>
      <c r="G210" s="41"/>
      <c r="H210" s="41"/>
      <c r="I210" s="220"/>
      <c r="J210" s="41"/>
      <c r="K210" s="41"/>
      <c r="L210" s="45"/>
      <c r="M210" s="221"/>
      <c r="N210" s="222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140</v>
      </c>
      <c r="AU210" s="18" t="s">
        <v>82</v>
      </c>
    </row>
    <row r="211" s="13" customFormat="1">
      <c r="A211" s="13"/>
      <c r="B211" s="223"/>
      <c r="C211" s="224"/>
      <c r="D211" s="218" t="s">
        <v>142</v>
      </c>
      <c r="E211" s="225" t="s">
        <v>19</v>
      </c>
      <c r="F211" s="226" t="s">
        <v>306</v>
      </c>
      <c r="G211" s="224"/>
      <c r="H211" s="225" t="s">
        <v>19</v>
      </c>
      <c r="I211" s="227"/>
      <c r="J211" s="224"/>
      <c r="K211" s="224"/>
      <c r="L211" s="228"/>
      <c r="M211" s="229"/>
      <c r="N211" s="230"/>
      <c r="O211" s="230"/>
      <c r="P211" s="230"/>
      <c r="Q211" s="230"/>
      <c r="R211" s="230"/>
      <c r="S211" s="230"/>
      <c r="T211" s="23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2" t="s">
        <v>142</v>
      </c>
      <c r="AU211" s="232" t="s">
        <v>82</v>
      </c>
      <c r="AV211" s="13" t="s">
        <v>80</v>
      </c>
      <c r="AW211" s="13" t="s">
        <v>33</v>
      </c>
      <c r="AX211" s="13" t="s">
        <v>72</v>
      </c>
      <c r="AY211" s="232" t="s">
        <v>131</v>
      </c>
    </row>
    <row r="212" s="13" customFormat="1">
      <c r="A212" s="13"/>
      <c r="B212" s="223"/>
      <c r="C212" s="224"/>
      <c r="D212" s="218" t="s">
        <v>142</v>
      </c>
      <c r="E212" s="225" t="s">
        <v>19</v>
      </c>
      <c r="F212" s="226" t="s">
        <v>307</v>
      </c>
      <c r="G212" s="224"/>
      <c r="H212" s="225" t="s">
        <v>19</v>
      </c>
      <c r="I212" s="227"/>
      <c r="J212" s="224"/>
      <c r="K212" s="224"/>
      <c r="L212" s="228"/>
      <c r="M212" s="229"/>
      <c r="N212" s="230"/>
      <c r="O212" s="230"/>
      <c r="P212" s="230"/>
      <c r="Q212" s="230"/>
      <c r="R212" s="230"/>
      <c r="S212" s="230"/>
      <c r="T212" s="23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2" t="s">
        <v>142</v>
      </c>
      <c r="AU212" s="232" t="s">
        <v>82</v>
      </c>
      <c r="AV212" s="13" t="s">
        <v>80</v>
      </c>
      <c r="AW212" s="13" t="s">
        <v>33</v>
      </c>
      <c r="AX212" s="13" t="s">
        <v>72</v>
      </c>
      <c r="AY212" s="232" t="s">
        <v>131</v>
      </c>
    </row>
    <row r="213" s="14" customFormat="1">
      <c r="A213" s="14"/>
      <c r="B213" s="233"/>
      <c r="C213" s="234"/>
      <c r="D213" s="218" t="s">
        <v>142</v>
      </c>
      <c r="E213" s="235" t="s">
        <v>19</v>
      </c>
      <c r="F213" s="236" t="s">
        <v>308</v>
      </c>
      <c r="G213" s="234"/>
      <c r="H213" s="237">
        <v>3.3759999999999999</v>
      </c>
      <c r="I213" s="238"/>
      <c r="J213" s="234"/>
      <c r="K213" s="234"/>
      <c r="L213" s="239"/>
      <c r="M213" s="240"/>
      <c r="N213" s="241"/>
      <c r="O213" s="241"/>
      <c r="P213" s="241"/>
      <c r="Q213" s="241"/>
      <c r="R213" s="241"/>
      <c r="S213" s="241"/>
      <c r="T213" s="24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3" t="s">
        <v>142</v>
      </c>
      <c r="AU213" s="243" t="s">
        <v>82</v>
      </c>
      <c r="AV213" s="14" t="s">
        <v>82</v>
      </c>
      <c r="AW213" s="14" t="s">
        <v>33</v>
      </c>
      <c r="AX213" s="14" t="s">
        <v>80</v>
      </c>
      <c r="AY213" s="243" t="s">
        <v>131</v>
      </c>
    </row>
    <row r="214" s="2" customFormat="1" ht="24.15" customHeight="1">
      <c r="A214" s="39"/>
      <c r="B214" s="40"/>
      <c r="C214" s="205" t="s">
        <v>309</v>
      </c>
      <c r="D214" s="205" t="s">
        <v>133</v>
      </c>
      <c r="E214" s="206" t="s">
        <v>310</v>
      </c>
      <c r="F214" s="207" t="s">
        <v>311</v>
      </c>
      <c r="G214" s="208" t="s">
        <v>136</v>
      </c>
      <c r="H214" s="209">
        <v>930</v>
      </c>
      <c r="I214" s="210"/>
      <c r="J214" s="211">
        <f>ROUND(I214*H214,2)</f>
        <v>0</v>
      </c>
      <c r="K214" s="207" t="s">
        <v>137</v>
      </c>
      <c r="L214" s="45"/>
      <c r="M214" s="212" t="s">
        <v>19</v>
      </c>
      <c r="N214" s="213" t="s">
        <v>43</v>
      </c>
      <c r="O214" s="85"/>
      <c r="P214" s="214">
        <f>O214*H214</f>
        <v>0</v>
      </c>
      <c r="Q214" s="214">
        <v>0</v>
      </c>
      <c r="R214" s="214">
        <f>Q214*H214</f>
        <v>0</v>
      </c>
      <c r="S214" s="214">
        <v>0</v>
      </c>
      <c r="T214" s="215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6" t="s">
        <v>138</v>
      </c>
      <c r="AT214" s="216" t="s">
        <v>133</v>
      </c>
      <c r="AU214" s="216" t="s">
        <v>82</v>
      </c>
      <c r="AY214" s="18" t="s">
        <v>131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8" t="s">
        <v>80</v>
      </c>
      <c r="BK214" s="217">
        <f>ROUND(I214*H214,2)</f>
        <v>0</v>
      </c>
      <c r="BL214" s="18" t="s">
        <v>138</v>
      </c>
      <c r="BM214" s="216" t="s">
        <v>312</v>
      </c>
    </row>
    <row r="215" s="2" customFormat="1">
      <c r="A215" s="39"/>
      <c r="B215" s="40"/>
      <c r="C215" s="41"/>
      <c r="D215" s="218" t="s">
        <v>140</v>
      </c>
      <c r="E215" s="41"/>
      <c r="F215" s="219" t="s">
        <v>313</v>
      </c>
      <c r="G215" s="41"/>
      <c r="H215" s="41"/>
      <c r="I215" s="220"/>
      <c r="J215" s="41"/>
      <c r="K215" s="41"/>
      <c r="L215" s="45"/>
      <c r="M215" s="221"/>
      <c r="N215" s="222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140</v>
      </c>
      <c r="AU215" s="18" t="s">
        <v>82</v>
      </c>
    </row>
    <row r="216" s="2" customFormat="1">
      <c r="A216" s="39"/>
      <c r="B216" s="40"/>
      <c r="C216" s="41"/>
      <c r="D216" s="218" t="s">
        <v>167</v>
      </c>
      <c r="E216" s="41"/>
      <c r="F216" s="244" t="s">
        <v>187</v>
      </c>
      <c r="G216" s="41"/>
      <c r="H216" s="41"/>
      <c r="I216" s="220"/>
      <c r="J216" s="41"/>
      <c r="K216" s="41"/>
      <c r="L216" s="45"/>
      <c r="M216" s="221"/>
      <c r="N216" s="222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167</v>
      </c>
      <c r="AU216" s="18" t="s">
        <v>82</v>
      </c>
    </row>
    <row r="217" s="13" customFormat="1">
      <c r="A217" s="13"/>
      <c r="B217" s="223"/>
      <c r="C217" s="224"/>
      <c r="D217" s="218" t="s">
        <v>142</v>
      </c>
      <c r="E217" s="225" t="s">
        <v>19</v>
      </c>
      <c r="F217" s="226" t="s">
        <v>314</v>
      </c>
      <c r="G217" s="224"/>
      <c r="H217" s="225" t="s">
        <v>19</v>
      </c>
      <c r="I217" s="227"/>
      <c r="J217" s="224"/>
      <c r="K217" s="224"/>
      <c r="L217" s="228"/>
      <c r="M217" s="229"/>
      <c r="N217" s="230"/>
      <c r="O217" s="230"/>
      <c r="P217" s="230"/>
      <c r="Q217" s="230"/>
      <c r="R217" s="230"/>
      <c r="S217" s="230"/>
      <c r="T217" s="23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2" t="s">
        <v>142</v>
      </c>
      <c r="AU217" s="232" t="s">
        <v>82</v>
      </c>
      <c r="AV217" s="13" t="s">
        <v>80</v>
      </c>
      <c r="AW217" s="13" t="s">
        <v>33</v>
      </c>
      <c r="AX217" s="13" t="s">
        <v>72</v>
      </c>
      <c r="AY217" s="232" t="s">
        <v>131</v>
      </c>
    </row>
    <row r="218" s="14" customFormat="1">
      <c r="A218" s="14"/>
      <c r="B218" s="233"/>
      <c r="C218" s="234"/>
      <c r="D218" s="218" t="s">
        <v>142</v>
      </c>
      <c r="E218" s="235" t="s">
        <v>19</v>
      </c>
      <c r="F218" s="236" t="s">
        <v>315</v>
      </c>
      <c r="G218" s="234"/>
      <c r="H218" s="237">
        <v>930</v>
      </c>
      <c r="I218" s="238"/>
      <c r="J218" s="234"/>
      <c r="K218" s="234"/>
      <c r="L218" s="239"/>
      <c r="M218" s="240"/>
      <c r="N218" s="241"/>
      <c r="O218" s="241"/>
      <c r="P218" s="241"/>
      <c r="Q218" s="241"/>
      <c r="R218" s="241"/>
      <c r="S218" s="241"/>
      <c r="T218" s="242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3" t="s">
        <v>142</v>
      </c>
      <c r="AU218" s="243" t="s">
        <v>82</v>
      </c>
      <c r="AV218" s="14" t="s">
        <v>82</v>
      </c>
      <c r="AW218" s="14" t="s">
        <v>33</v>
      </c>
      <c r="AX218" s="14" t="s">
        <v>72</v>
      </c>
      <c r="AY218" s="243" t="s">
        <v>131</v>
      </c>
    </row>
    <row r="219" s="2" customFormat="1" ht="14.4" customHeight="1">
      <c r="A219" s="39"/>
      <c r="B219" s="40"/>
      <c r="C219" s="245" t="s">
        <v>316</v>
      </c>
      <c r="D219" s="245" t="s">
        <v>289</v>
      </c>
      <c r="E219" s="246" t="s">
        <v>317</v>
      </c>
      <c r="F219" s="247" t="s">
        <v>318</v>
      </c>
      <c r="G219" s="248" t="s">
        <v>292</v>
      </c>
      <c r="H219" s="249">
        <v>251.09999999999999</v>
      </c>
      <c r="I219" s="250"/>
      <c r="J219" s="251">
        <f>ROUND(I219*H219,2)</f>
        <v>0</v>
      </c>
      <c r="K219" s="247" t="s">
        <v>137</v>
      </c>
      <c r="L219" s="252"/>
      <c r="M219" s="253" t="s">
        <v>19</v>
      </c>
      <c r="N219" s="254" t="s">
        <v>43</v>
      </c>
      <c r="O219" s="85"/>
      <c r="P219" s="214">
        <f>O219*H219</f>
        <v>0</v>
      </c>
      <c r="Q219" s="214">
        <v>0</v>
      </c>
      <c r="R219" s="214">
        <f>Q219*H219</f>
        <v>0</v>
      </c>
      <c r="S219" s="214">
        <v>0</v>
      </c>
      <c r="T219" s="21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6" t="s">
        <v>182</v>
      </c>
      <c r="AT219" s="216" t="s">
        <v>289</v>
      </c>
      <c r="AU219" s="216" t="s">
        <v>82</v>
      </c>
      <c r="AY219" s="18" t="s">
        <v>131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8" t="s">
        <v>80</v>
      </c>
      <c r="BK219" s="217">
        <f>ROUND(I219*H219,2)</f>
        <v>0</v>
      </c>
      <c r="BL219" s="18" t="s">
        <v>138</v>
      </c>
      <c r="BM219" s="216" t="s">
        <v>319</v>
      </c>
    </row>
    <row r="220" s="2" customFormat="1">
      <c r="A220" s="39"/>
      <c r="B220" s="40"/>
      <c r="C220" s="41"/>
      <c r="D220" s="218" t="s">
        <v>140</v>
      </c>
      <c r="E220" s="41"/>
      <c r="F220" s="219" t="s">
        <v>318</v>
      </c>
      <c r="G220" s="41"/>
      <c r="H220" s="41"/>
      <c r="I220" s="220"/>
      <c r="J220" s="41"/>
      <c r="K220" s="41"/>
      <c r="L220" s="45"/>
      <c r="M220" s="221"/>
      <c r="N220" s="222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140</v>
      </c>
      <c r="AU220" s="18" t="s">
        <v>82</v>
      </c>
    </row>
    <row r="221" s="13" customFormat="1">
      <c r="A221" s="13"/>
      <c r="B221" s="223"/>
      <c r="C221" s="224"/>
      <c r="D221" s="218" t="s">
        <v>142</v>
      </c>
      <c r="E221" s="225" t="s">
        <v>19</v>
      </c>
      <c r="F221" s="226" t="s">
        <v>314</v>
      </c>
      <c r="G221" s="224"/>
      <c r="H221" s="225" t="s">
        <v>19</v>
      </c>
      <c r="I221" s="227"/>
      <c r="J221" s="224"/>
      <c r="K221" s="224"/>
      <c r="L221" s="228"/>
      <c r="M221" s="229"/>
      <c r="N221" s="230"/>
      <c r="O221" s="230"/>
      <c r="P221" s="230"/>
      <c r="Q221" s="230"/>
      <c r="R221" s="230"/>
      <c r="S221" s="230"/>
      <c r="T221" s="23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2" t="s">
        <v>142</v>
      </c>
      <c r="AU221" s="232" t="s">
        <v>82</v>
      </c>
      <c r="AV221" s="13" t="s">
        <v>80</v>
      </c>
      <c r="AW221" s="13" t="s">
        <v>33</v>
      </c>
      <c r="AX221" s="13" t="s">
        <v>72</v>
      </c>
      <c r="AY221" s="232" t="s">
        <v>131</v>
      </c>
    </row>
    <row r="222" s="14" customFormat="1">
      <c r="A222" s="14"/>
      <c r="B222" s="233"/>
      <c r="C222" s="234"/>
      <c r="D222" s="218" t="s">
        <v>142</v>
      </c>
      <c r="E222" s="235" t="s">
        <v>19</v>
      </c>
      <c r="F222" s="236" t="s">
        <v>320</v>
      </c>
      <c r="G222" s="234"/>
      <c r="H222" s="237">
        <v>139.5</v>
      </c>
      <c r="I222" s="238"/>
      <c r="J222" s="234"/>
      <c r="K222" s="234"/>
      <c r="L222" s="239"/>
      <c r="M222" s="240"/>
      <c r="N222" s="241"/>
      <c r="O222" s="241"/>
      <c r="P222" s="241"/>
      <c r="Q222" s="241"/>
      <c r="R222" s="241"/>
      <c r="S222" s="241"/>
      <c r="T222" s="242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3" t="s">
        <v>142</v>
      </c>
      <c r="AU222" s="243" t="s">
        <v>82</v>
      </c>
      <c r="AV222" s="14" t="s">
        <v>82</v>
      </c>
      <c r="AW222" s="14" t="s">
        <v>33</v>
      </c>
      <c r="AX222" s="14" t="s">
        <v>72</v>
      </c>
      <c r="AY222" s="243" t="s">
        <v>131</v>
      </c>
    </row>
    <row r="223" s="14" customFormat="1">
      <c r="A223" s="14"/>
      <c r="B223" s="233"/>
      <c r="C223" s="234"/>
      <c r="D223" s="218" t="s">
        <v>142</v>
      </c>
      <c r="E223" s="234"/>
      <c r="F223" s="236" t="s">
        <v>321</v>
      </c>
      <c r="G223" s="234"/>
      <c r="H223" s="237">
        <v>251.09999999999999</v>
      </c>
      <c r="I223" s="238"/>
      <c r="J223" s="234"/>
      <c r="K223" s="234"/>
      <c r="L223" s="239"/>
      <c r="M223" s="240"/>
      <c r="N223" s="241"/>
      <c r="O223" s="241"/>
      <c r="P223" s="241"/>
      <c r="Q223" s="241"/>
      <c r="R223" s="241"/>
      <c r="S223" s="241"/>
      <c r="T223" s="242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3" t="s">
        <v>142</v>
      </c>
      <c r="AU223" s="243" t="s">
        <v>82</v>
      </c>
      <c r="AV223" s="14" t="s">
        <v>82</v>
      </c>
      <c r="AW223" s="14" t="s">
        <v>4</v>
      </c>
      <c r="AX223" s="14" t="s">
        <v>80</v>
      </c>
      <c r="AY223" s="243" t="s">
        <v>131</v>
      </c>
    </row>
    <row r="224" s="2" customFormat="1" ht="62.7" customHeight="1">
      <c r="A224" s="39"/>
      <c r="B224" s="40"/>
      <c r="C224" s="205" t="s">
        <v>322</v>
      </c>
      <c r="D224" s="205" t="s">
        <v>133</v>
      </c>
      <c r="E224" s="206" t="s">
        <v>323</v>
      </c>
      <c r="F224" s="207" t="s">
        <v>324</v>
      </c>
      <c r="G224" s="208" t="s">
        <v>136</v>
      </c>
      <c r="H224" s="209">
        <v>930</v>
      </c>
      <c r="I224" s="210"/>
      <c r="J224" s="211">
        <f>ROUND(I224*H224,2)</f>
        <v>0</v>
      </c>
      <c r="K224" s="207" t="s">
        <v>19</v>
      </c>
      <c r="L224" s="45"/>
      <c r="M224" s="212" t="s">
        <v>19</v>
      </c>
      <c r="N224" s="213" t="s">
        <v>43</v>
      </c>
      <c r="O224" s="85"/>
      <c r="P224" s="214">
        <f>O224*H224</f>
        <v>0</v>
      </c>
      <c r="Q224" s="214">
        <v>0</v>
      </c>
      <c r="R224" s="214">
        <f>Q224*H224</f>
        <v>0</v>
      </c>
      <c r="S224" s="214">
        <v>0</v>
      </c>
      <c r="T224" s="215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6" t="s">
        <v>138</v>
      </c>
      <c r="AT224" s="216" t="s">
        <v>133</v>
      </c>
      <c r="AU224" s="216" t="s">
        <v>82</v>
      </c>
      <c r="AY224" s="18" t="s">
        <v>131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8" t="s">
        <v>80</v>
      </c>
      <c r="BK224" s="217">
        <f>ROUND(I224*H224,2)</f>
        <v>0</v>
      </c>
      <c r="BL224" s="18" t="s">
        <v>138</v>
      </c>
      <c r="BM224" s="216" t="s">
        <v>325</v>
      </c>
    </row>
    <row r="225" s="2" customFormat="1">
      <c r="A225" s="39"/>
      <c r="B225" s="40"/>
      <c r="C225" s="41"/>
      <c r="D225" s="218" t="s">
        <v>140</v>
      </c>
      <c r="E225" s="41"/>
      <c r="F225" s="219" t="s">
        <v>324</v>
      </c>
      <c r="G225" s="41"/>
      <c r="H225" s="41"/>
      <c r="I225" s="220"/>
      <c r="J225" s="41"/>
      <c r="K225" s="41"/>
      <c r="L225" s="45"/>
      <c r="M225" s="221"/>
      <c r="N225" s="222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140</v>
      </c>
      <c r="AU225" s="18" t="s">
        <v>82</v>
      </c>
    </row>
    <row r="226" s="13" customFormat="1">
      <c r="A226" s="13"/>
      <c r="B226" s="223"/>
      <c r="C226" s="224"/>
      <c r="D226" s="218" t="s">
        <v>142</v>
      </c>
      <c r="E226" s="225" t="s">
        <v>19</v>
      </c>
      <c r="F226" s="226" t="s">
        <v>314</v>
      </c>
      <c r="G226" s="224"/>
      <c r="H226" s="225" t="s">
        <v>19</v>
      </c>
      <c r="I226" s="227"/>
      <c r="J226" s="224"/>
      <c r="K226" s="224"/>
      <c r="L226" s="228"/>
      <c r="M226" s="229"/>
      <c r="N226" s="230"/>
      <c r="O226" s="230"/>
      <c r="P226" s="230"/>
      <c r="Q226" s="230"/>
      <c r="R226" s="230"/>
      <c r="S226" s="230"/>
      <c r="T226" s="23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2" t="s">
        <v>142</v>
      </c>
      <c r="AU226" s="232" t="s">
        <v>82</v>
      </c>
      <c r="AV226" s="13" t="s">
        <v>80</v>
      </c>
      <c r="AW226" s="13" t="s">
        <v>33</v>
      </c>
      <c r="AX226" s="13" t="s">
        <v>72</v>
      </c>
      <c r="AY226" s="232" t="s">
        <v>131</v>
      </c>
    </row>
    <row r="227" s="14" customFormat="1">
      <c r="A227" s="14"/>
      <c r="B227" s="233"/>
      <c r="C227" s="234"/>
      <c r="D227" s="218" t="s">
        <v>142</v>
      </c>
      <c r="E227" s="235" t="s">
        <v>19</v>
      </c>
      <c r="F227" s="236" t="s">
        <v>326</v>
      </c>
      <c r="G227" s="234"/>
      <c r="H227" s="237">
        <v>930</v>
      </c>
      <c r="I227" s="238"/>
      <c r="J227" s="234"/>
      <c r="K227" s="234"/>
      <c r="L227" s="239"/>
      <c r="M227" s="240"/>
      <c r="N227" s="241"/>
      <c r="O227" s="241"/>
      <c r="P227" s="241"/>
      <c r="Q227" s="241"/>
      <c r="R227" s="241"/>
      <c r="S227" s="241"/>
      <c r="T227" s="242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3" t="s">
        <v>142</v>
      </c>
      <c r="AU227" s="243" t="s">
        <v>82</v>
      </c>
      <c r="AV227" s="14" t="s">
        <v>82</v>
      </c>
      <c r="AW227" s="14" t="s">
        <v>33</v>
      </c>
      <c r="AX227" s="14" t="s">
        <v>72</v>
      </c>
      <c r="AY227" s="243" t="s">
        <v>131</v>
      </c>
    </row>
    <row r="228" s="2" customFormat="1" ht="14.4" customHeight="1">
      <c r="A228" s="39"/>
      <c r="B228" s="40"/>
      <c r="C228" s="245" t="s">
        <v>327</v>
      </c>
      <c r="D228" s="245" t="s">
        <v>289</v>
      </c>
      <c r="E228" s="246" t="s">
        <v>328</v>
      </c>
      <c r="F228" s="247" t="s">
        <v>329</v>
      </c>
      <c r="G228" s="248" t="s">
        <v>330</v>
      </c>
      <c r="H228" s="249">
        <v>23.25</v>
      </c>
      <c r="I228" s="250"/>
      <c r="J228" s="251">
        <f>ROUND(I228*H228,2)</f>
        <v>0</v>
      </c>
      <c r="K228" s="247" t="s">
        <v>137</v>
      </c>
      <c r="L228" s="252"/>
      <c r="M228" s="253" t="s">
        <v>19</v>
      </c>
      <c r="N228" s="254" t="s">
        <v>43</v>
      </c>
      <c r="O228" s="85"/>
      <c r="P228" s="214">
        <f>O228*H228</f>
        <v>0</v>
      </c>
      <c r="Q228" s="214">
        <v>0.001</v>
      </c>
      <c r="R228" s="214">
        <f>Q228*H228</f>
        <v>0.02325</v>
      </c>
      <c r="S228" s="214">
        <v>0</v>
      </c>
      <c r="T228" s="215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6" t="s">
        <v>182</v>
      </c>
      <c r="AT228" s="216" t="s">
        <v>289</v>
      </c>
      <c r="AU228" s="216" t="s">
        <v>82</v>
      </c>
      <c r="AY228" s="18" t="s">
        <v>131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8" t="s">
        <v>80</v>
      </c>
      <c r="BK228" s="217">
        <f>ROUND(I228*H228,2)</f>
        <v>0</v>
      </c>
      <c r="BL228" s="18" t="s">
        <v>138</v>
      </c>
      <c r="BM228" s="216" t="s">
        <v>331</v>
      </c>
    </row>
    <row r="229" s="2" customFormat="1">
      <c r="A229" s="39"/>
      <c r="B229" s="40"/>
      <c r="C229" s="41"/>
      <c r="D229" s="218" t="s">
        <v>140</v>
      </c>
      <c r="E229" s="41"/>
      <c r="F229" s="219" t="s">
        <v>329</v>
      </c>
      <c r="G229" s="41"/>
      <c r="H229" s="41"/>
      <c r="I229" s="220"/>
      <c r="J229" s="41"/>
      <c r="K229" s="41"/>
      <c r="L229" s="45"/>
      <c r="M229" s="221"/>
      <c r="N229" s="222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140</v>
      </c>
      <c r="AU229" s="18" t="s">
        <v>82</v>
      </c>
    </row>
    <row r="230" s="13" customFormat="1">
      <c r="A230" s="13"/>
      <c r="B230" s="223"/>
      <c r="C230" s="224"/>
      <c r="D230" s="218" t="s">
        <v>142</v>
      </c>
      <c r="E230" s="225" t="s">
        <v>19</v>
      </c>
      <c r="F230" s="226" t="s">
        <v>314</v>
      </c>
      <c r="G230" s="224"/>
      <c r="H230" s="225" t="s">
        <v>19</v>
      </c>
      <c r="I230" s="227"/>
      <c r="J230" s="224"/>
      <c r="K230" s="224"/>
      <c r="L230" s="228"/>
      <c r="M230" s="229"/>
      <c r="N230" s="230"/>
      <c r="O230" s="230"/>
      <c r="P230" s="230"/>
      <c r="Q230" s="230"/>
      <c r="R230" s="230"/>
      <c r="S230" s="230"/>
      <c r="T230" s="231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2" t="s">
        <v>142</v>
      </c>
      <c r="AU230" s="232" t="s">
        <v>82</v>
      </c>
      <c r="AV230" s="13" t="s">
        <v>80</v>
      </c>
      <c r="AW230" s="13" t="s">
        <v>33</v>
      </c>
      <c r="AX230" s="13" t="s">
        <v>72</v>
      </c>
      <c r="AY230" s="232" t="s">
        <v>131</v>
      </c>
    </row>
    <row r="231" s="14" customFormat="1">
      <c r="A231" s="14"/>
      <c r="B231" s="233"/>
      <c r="C231" s="234"/>
      <c r="D231" s="218" t="s">
        <v>142</v>
      </c>
      <c r="E231" s="235" t="s">
        <v>19</v>
      </c>
      <c r="F231" s="236" t="s">
        <v>332</v>
      </c>
      <c r="G231" s="234"/>
      <c r="H231" s="237">
        <v>23.25</v>
      </c>
      <c r="I231" s="238"/>
      <c r="J231" s="234"/>
      <c r="K231" s="234"/>
      <c r="L231" s="239"/>
      <c r="M231" s="240"/>
      <c r="N231" s="241"/>
      <c r="O231" s="241"/>
      <c r="P231" s="241"/>
      <c r="Q231" s="241"/>
      <c r="R231" s="241"/>
      <c r="S231" s="241"/>
      <c r="T231" s="242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3" t="s">
        <v>142</v>
      </c>
      <c r="AU231" s="243" t="s">
        <v>82</v>
      </c>
      <c r="AV231" s="14" t="s">
        <v>82</v>
      </c>
      <c r="AW231" s="14" t="s">
        <v>33</v>
      </c>
      <c r="AX231" s="14" t="s">
        <v>72</v>
      </c>
      <c r="AY231" s="243" t="s">
        <v>131</v>
      </c>
    </row>
    <row r="232" s="2" customFormat="1" ht="24.15" customHeight="1">
      <c r="A232" s="39"/>
      <c r="B232" s="40"/>
      <c r="C232" s="205" t="s">
        <v>333</v>
      </c>
      <c r="D232" s="205" t="s">
        <v>133</v>
      </c>
      <c r="E232" s="206" t="s">
        <v>334</v>
      </c>
      <c r="F232" s="207" t="s">
        <v>335</v>
      </c>
      <c r="G232" s="208" t="s">
        <v>136</v>
      </c>
      <c r="H232" s="209">
        <v>930</v>
      </c>
      <c r="I232" s="210"/>
      <c r="J232" s="211">
        <f>ROUND(I232*H232,2)</f>
        <v>0</v>
      </c>
      <c r="K232" s="207" t="s">
        <v>137</v>
      </c>
      <c r="L232" s="45"/>
      <c r="M232" s="212" t="s">
        <v>19</v>
      </c>
      <c r="N232" s="213" t="s">
        <v>43</v>
      </c>
      <c r="O232" s="85"/>
      <c r="P232" s="214">
        <f>O232*H232</f>
        <v>0</v>
      </c>
      <c r="Q232" s="214">
        <v>0</v>
      </c>
      <c r="R232" s="214">
        <f>Q232*H232</f>
        <v>0</v>
      </c>
      <c r="S232" s="214">
        <v>0</v>
      </c>
      <c r="T232" s="215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6" t="s">
        <v>138</v>
      </c>
      <c r="AT232" s="216" t="s">
        <v>133</v>
      </c>
      <c r="AU232" s="216" t="s">
        <v>82</v>
      </c>
      <c r="AY232" s="18" t="s">
        <v>131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8" t="s">
        <v>80</v>
      </c>
      <c r="BK232" s="217">
        <f>ROUND(I232*H232,2)</f>
        <v>0</v>
      </c>
      <c r="BL232" s="18" t="s">
        <v>138</v>
      </c>
      <c r="BM232" s="216" t="s">
        <v>336</v>
      </c>
    </row>
    <row r="233" s="2" customFormat="1">
      <c r="A233" s="39"/>
      <c r="B233" s="40"/>
      <c r="C233" s="41"/>
      <c r="D233" s="218" t="s">
        <v>140</v>
      </c>
      <c r="E233" s="41"/>
      <c r="F233" s="219" t="s">
        <v>337</v>
      </c>
      <c r="G233" s="41"/>
      <c r="H233" s="41"/>
      <c r="I233" s="220"/>
      <c r="J233" s="41"/>
      <c r="K233" s="41"/>
      <c r="L233" s="45"/>
      <c r="M233" s="221"/>
      <c r="N233" s="222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140</v>
      </c>
      <c r="AU233" s="18" t="s">
        <v>82</v>
      </c>
    </row>
    <row r="234" s="13" customFormat="1">
      <c r="A234" s="13"/>
      <c r="B234" s="223"/>
      <c r="C234" s="224"/>
      <c r="D234" s="218" t="s">
        <v>142</v>
      </c>
      <c r="E234" s="225" t="s">
        <v>19</v>
      </c>
      <c r="F234" s="226" t="s">
        <v>143</v>
      </c>
      <c r="G234" s="224"/>
      <c r="H234" s="225" t="s">
        <v>19</v>
      </c>
      <c r="I234" s="227"/>
      <c r="J234" s="224"/>
      <c r="K234" s="224"/>
      <c r="L234" s="228"/>
      <c r="M234" s="229"/>
      <c r="N234" s="230"/>
      <c r="O234" s="230"/>
      <c r="P234" s="230"/>
      <c r="Q234" s="230"/>
      <c r="R234" s="230"/>
      <c r="S234" s="230"/>
      <c r="T234" s="23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2" t="s">
        <v>142</v>
      </c>
      <c r="AU234" s="232" t="s">
        <v>82</v>
      </c>
      <c r="AV234" s="13" t="s">
        <v>80</v>
      </c>
      <c r="AW234" s="13" t="s">
        <v>33</v>
      </c>
      <c r="AX234" s="13" t="s">
        <v>72</v>
      </c>
      <c r="AY234" s="232" t="s">
        <v>131</v>
      </c>
    </row>
    <row r="235" s="13" customFormat="1">
      <c r="A235" s="13"/>
      <c r="B235" s="223"/>
      <c r="C235" s="224"/>
      <c r="D235" s="218" t="s">
        <v>142</v>
      </c>
      <c r="E235" s="225" t="s">
        <v>19</v>
      </c>
      <c r="F235" s="226" t="s">
        <v>338</v>
      </c>
      <c r="G235" s="224"/>
      <c r="H235" s="225" t="s">
        <v>19</v>
      </c>
      <c r="I235" s="227"/>
      <c r="J235" s="224"/>
      <c r="K235" s="224"/>
      <c r="L235" s="228"/>
      <c r="M235" s="229"/>
      <c r="N235" s="230"/>
      <c r="O235" s="230"/>
      <c r="P235" s="230"/>
      <c r="Q235" s="230"/>
      <c r="R235" s="230"/>
      <c r="S235" s="230"/>
      <c r="T235" s="23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2" t="s">
        <v>142</v>
      </c>
      <c r="AU235" s="232" t="s">
        <v>82</v>
      </c>
      <c r="AV235" s="13" t="s">
        <v>80</v>
      </c>
      <c r="AW235" s="13" t="s">
        <v>33</v>
      </c>
      <c r="AX235" s="13" t="s">
        <v>72</v>
      </c>
      <c r="AY235" s="232" t="s">
        <v>131</v>
      </c>
    </row>
    <row r="236" s="14" customFormat="1">
      <c r="A236" s="14"/>
      <c r="B236" s="233"/>
      <c r="C236" s="234"/>
      <c r="D236" s="218" t="s">
        <v>142</v>
      </c>
      <c r="E236" s="235" t="s">
        <v>19</v>
      </c>
      <c r="F236" s="236" t="s">
        <v>339</v>
      </c>
      <c r="G236" s="234"/>
      <c r="H236" s="237">
        <v>930</v>
      </c>
      <c r="I236" s="238"/>
      <c r="J236" s="234"/>
      <c r="K236" s="234"/>
      <c r="L236" s="239"/>
      <c r="M236" s="240"/>
      <c r="N236" s="241"/>
      <c r="O236" s="241"/>
      <c r="P236" s="241"/>
      <c r="Q236" s="241"/>
      <c r="R236" s="241"/>
      <c r="S236" s="241"/>
      <c r="T236" s="242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3" t="s">
        <v>142</v>
      </c>
      <c r="AU236" s="243" t="s">
        <v>82</v>
      </c>
      <c r="AV236" s="14" t="s">
        <v>82</v>
      </c>
      <c r="AW236" s="14" t="s">
        <v>33</v>
      </c>
      <c r="AX236" s="14" t="s">
        <v>72</v>
      </c>
      <c r="AY236" s="243" t="s">
        <v>131</v>
      </c>
    </row>
    <row r="237" s="2" customFormat="1" ht="24.15" customHeight="1">
      <c r="A237" s="39"/>
      <c r="B237" s="40"/>
      <c r="C237" s="205" t="s">
        <v>340</v>
      </c>
      <c r="D237" s="205" t="s">
        <v>133</v>
      </c>
      <c r="E237" s="206" t="s">
        <v>341</v>
      </c>
      <c r="F237" s="207" t="s">
        <v>342</v>
      </c>
      <c r="G237" s="208" t="s">
        <v>136</v>
      </c>
      <c r="H237" s="209">
        <v>1925</v>
      </c>
      <c r="I237" s="210"/>
      <c r="J237" s="211">
        <f>ROUND(I237*H237,2)</f>
        <v>0</v>
      </c>
      <c r="K237" s="207" t="s">
        <v>137</v>
      </c>
      <c r="L237" s="45"/>
      <c r="M237" s="212" t="s">
        <v>19</v>
      </c>
      <c r="N237" s="213" t="s">
        <v>43</v>
      </c>
      <c r="O237" s="85"/>
      <c r="P237" s="214">
        <f>O237*H237</f>
        <v>0</v>
      </c>
      <c r="Q237" s="214">
        <v>0</v>
      </c>
      <c r="R237" s="214">
        <f>Q237*H237</f>
        <v>0</v>
      </c>
      <c r="S237" s="214">
        <v>0</v>
      </c>
      <c r="T237" s="215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6" t="s">
        <v>138</v>
      </c>
      <c r="AT237" s="216" t="s">
        <v>133</v>
      </c>
      <c r="AU237" s="216" t="s">
        <v>82</v>
      </c>
      <c r="AY237" s="18" t="s">
        <v>131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8" t="s">
        <v>80</v>
      </c>
      <c r="BK237" s="217">
        <f>ROUND(I237*H237,2)</f>
        <v>0</v>
      </c>
      <c r="BL237" s="18" t="s">
        <v>138</v>
      </c>
      <c r="BM237" s="216" t="s">
        <v>343</v>
      </c>
    </row>
    <row r="238" s="2" customFormat="1">
      <c r="A238" s="39"/>
      <c r="B238" s="40"/>
      <c r="C238" s="41"/>
      <c r="D238" s="218" t="s">
        <v>140</v>
      </c>
      <c r="E238" s="41"/>
      <c r="F238" s="219" t="s">
        <v>344</v>
      </c>
      <c r="G238" s="41"/>
      <c r="H238" s="41"/>
      <c r="I238" s="220"/>
      <c r="J238" s="41"/>
      <c r="K238" s="41"/>
      <c r="L238" s="45"/>
      <c r="M238" s="221"/>
      <c r="N238" s="222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140</v>
      </c>
      <c r="AU238" s="18" t="s">
        <v>82</v>
      </c>
    </row>
    <row r="239" s="13" customFormat="1">
      <c r="A239" s="13"/>
      <c r="B239" s="223"/>
      <c r="C239" s="224"/>
      <c r="D239" s="218" t="s">
        <v>142</v>
      </c>
      <c r="E239" s="225" t="s">
        <v>19</v>
      </c>
      <c r="F239" s="226" t="s">
        <v>143</v>
      </c>
      <c r="G239" s="224"/>
      <c r="H239" s="225" t="s">
        <v>19</v>
      </c>
      <c r="I239" s="227"/>
      <c r="J239" s="224"/>
      <c r="K239" s="224"/>
      <c r="L239" s="228"/>
      <c r="M239" s="229"/>
      <c r="N239" s="230"/>
      <c r="O239" s="230"/>
      <c r="P239" s="230"/>
      <c r="Q239" s="230"/>
      <c r="R239" s="230"/>
      <c r="S239" s="230"/>
      <c r="T239" s="23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2" t="s">
        <v>142</v>
      </c>
      <c r="AU239" s="232" t="s">
        <v>82</v>
      </c>
      <c r="AV239" s="13" t="s">
        <v>80</v>
      </c>
      <c r="AW239" s="13" t="s">
        <v>33</v>
      </c>
      <c r="AX239" s="13" t="s">
        <v>72</v>
      </c>
      <c r="AY239" s="232" t="s">
        <v>131</v>
      </c>
    </row>
    <row r="240" s="13" customFormat="1">
      <c r="A240" s="13"/>
      <c r="B240" s="223"/>
      <c r="C240" s="224"/>
      <c r="D240" s="218" t="s">
        <v>142</v>
      </c>
      <c r="E240" s="225" t="s">
        <v>19</v>
      </c>
      <c r="F240" s="226" t="s">
        <v>345</v>
      </c>
      <c r="G240" s="224"/>
      <c r="H240" s="225" t="s">
        <v>19</v>
      </c>
      <c r="I240" s="227"/>
      <c r="J240" s="224"/>
      <c r="K240" s="224"/>
      <c r="L240" s="228"/>
      <c r="M240" s="229"/>
      <c r="N240" s="230"/>
      <c r="O240" s="230"/>
      <c r="P240" s="230"/>
      <c r="Q240" s="230"/>
      <c r="R240" s="230"/>
      <c r="S240" s="230"/>
      <c r="T240" s="23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2" t="s">
        <v>142</v>
      </c>
      <c r="AU240" s="232" t="s">
        <v>82</v>
      </c>
      <c r="AV240" s="13" t="s">
        <v>80</v>
      </c>
      <c r="AW240" s="13" t="s">
        <v>33</v>
      </c>
      <c r="AX240" s="13" t="s">
        <v>72</v>
      </c>
      <c r="AY240" s="232" t="s">
        <v>131</v>
      </c>
    </row>
    <row r="241" s="14" customFormat="1">
      <c r="A241" s="14"/>
      <c r="B241" s="233"/>
      <c r="C241" s="234"/>
      <c r="D241" s="218" t="s">
        <v>142</v>
      </c>
      <c r="E241" s="235" t="s">
        <v>19</v>
      </c>
      <c r="F241" s="236" t="s">
        <v>346</v>
      </c>
      <c r="G241" s="234"/>
      <c r="H241" s="237">
        <v>1005</v>
      </c>
      <c r="I241" s="238"/>
      <c r="J241" s="234"/>
      <c r="K241" s="234"/>
      <c r="L241" s="239"/>
      <c r="M241" s="240"/>
      <c r="N241" s="241"/>
      <c r="O241" s="241"/>
      <c r="P241" s="241"/>
      <c r="Q241" s="241"/>
      <c r="R241" s="241"/>
      <c r="S241" s="241"/>
      <c r="T241" s="242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3" t="s">
        <v>142</v>
      </c>
      <c r="AU241" s="243" t="s">
        <v>82</v>
      </c>
      <c r="AV241" s="14" t="s">
        <v>82</v>
      </c>
      <c r="AW241" s="14" t="s">
        <v>33</v>
      </c>
      <c r="AX241" s="14" t="s">
        <v>72</v>
      </c>
      <c r="AY241" s="243" t="s">
        <v>131</v>
      </c>
    </row>
    <row r="242" s="14" customFormat="1">
      <c r="A242" s="14"/>
      <c r="B242" s="233"/>
      <c r="C242" s="234"/>
      <c r="D242" s="218" t="s">
        <v>142</v>
      </c>
      <c r="E242" s="235" t="s">
        <v>19</v>
      </c>
      <c r="F242" s="236" t="s">
        <v>347</v>
      </c>
      <c r="G242" s="234"/>
      <c r="H242" s="237">
        <v>535</v>
      </c>
      <c r="I242" s="238"/>
      <c r="J242" s="234"/>
      <c r="K242" s="234"/>
      <c r="L242" s="239"/>
      <c r="M242" s="240"/>
      <c r="N242" s="241"/>
      <c r="O242" s="241"/>
      <c r="P242" s="241"/>
      <c r="Q242" s="241"/>
      <c r="R242" s="241"/>
      <c r="S242" s="241"/>
      <c r="T242" s="242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3" t="s">
        <v>142</v>
      </c>
      <c r="AU242" s="243" t="s">
        <v>82</v>
      </c>
      <c r="AV242" s="14" t="s">
        <v>82</v>
      </c>
      <c r="AW242" s="14" t="s">
        <v>33</v>
      </c>
      <c r="AX242" s="14" t="s">
        <v>72</v>
      </c>
      <c r="AY242" s="243" t="s">
        <v>131</v>
      </c>
    </row>
    <row r="243" s="14" customFormat="1">
      <c r="A243" s="14"/>
      <c r="B243" s="233"/>
      <c r="C243" s="234"/>
      <c r="D243" s="218" t="s">
        <v>142</v>
      </c>
      <c r="E243" s="234"/>
      <c r="F243" s="236" t="s">
        <v>348</v>
      </c>
      <c r="G243" s="234"/>
      <c r="H243" s="237">
        <v>1925</v>
      </c>
      <c r="I243" s="238"/>
      <c r="J243" s="234"/>
      <c r="K243" s="234"/>
      <c r="L243" s="239"/>
      <c r="M243" s="240"/>
      <c r="N243" s="241"/>
      <c r="O243" s="241"/>
      <c r="P243" s="241"/>
      <c r="Q243" s="241"/>
      <c r="R243" s="241"/>
      <c r="S243" s="241"/>
      <c r="T243" s="242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3" t="s">
        <v>142</v>
      </c>
      <c r="AU243" s="243" t="s">
        <v>82</v>
      </c>
      <c r="AV243" s="14" t="s">
        <v>82</v>
      </c>
      <c r="AW243" s="14" t="s">
        <v>4</v>
      </c>
      <c r="AX243" s="14" t="s">
        <v>80</v>
      </c>
      <c r="AY243" s="243" t="s">
        <v>131</v>
      </c>
    </row>
    <row r="244" s="2" customFormat="1" ht="24.15" customHeight="1">
      <c r="A244" s="39"/>
      <c r="B244" s="40"/>
      <c r="C244" s="205" t="s">
        <v>349</v>
      </c>
      <c r="D244" s="205" t="s">
        <v>133</v>
      </c>
      <c r="E244" s="206" t="s">
        <v>350</v>
      </c>
      <c r="F244" s="207" t="s">
        <v>351</v>
      </c>
      <c r="G244" s="208" t="s">
        <v>147</v>
      </c>
      <c r="H244" s="209">
        <v>3</v>
      </c>
      <c r="I244" s="210"/>
      <c r="J244" s="211">
        <f>ROUND(I244*H244,2)</f>
        <v>0</v>
      </c>
      <c r="K244" s="207" t="s">
        <v>137</v>
      </c>
      <c r="L244" s="45"/>
      <c r="M244" s="212" t="s">
        <v>19</v>
      </c>
      <c r="N244" s="213" t="s">
        <v>43</v>
      </c>
      <c r="O244" s="85"/>
      <c r="P244" s="214">
        <f>O244*H244</f>
        <v>0</v>
      </c>
      <c r="Q244" s="214">
        <v>0</v>
      </c>
      <c r="R244" s="214">
        <f>Q244*H244</f>
        <v>0</v>
      </c>
      <c r="S244" s="214">
        <v>0</v>
      </c>
      <c r="T244" s="215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6" t="s">
        <v>138</v>
      </c>
      <c r="AT244" s="216" t="s">
        <v>133</v>
      </c>
      <c r="AU244" s="216" t="s">
        <v>82</v>
      </c>
      <c r="AY244" s="18" t="s">
        <v>131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8" t="s">
        <v>80</v>
      </c>
      <c r="BK244" s="217">
        <f>ROUND(I244*H244,2)</f>
        <v>0</v>
      </c>
      <c r="BL244" s="18" t="s">
        <v>138</v>
      </c>
      <c r="BM244" s="216" t="s">
        <v>352</v>
      </c>
    </row>
    <row r="245" s="2" customFormat="1">
      <c r="A245" s="39"/>
      <c r="B245" s="40"/>
      <c r="C245" s="41"/>
      <c r="D245" s="218" t="s">
        <v>140</v>
      </c>
      <c r="E245" s="41"/>
      <c r="F245" s="219" t="s">
        <v>353</v>
      </c>
      <c r="G245" s="41"/>
      <c r="H245" s="41"/>
      <c r="I245" s="220"/>
      <c r="J245" s="41"/>
      <c r="K245" s="41"/>
      <c r="L245" s="45"/>
      <c r="M245" s="221"/>
      <c r="N245" s="222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140</v>
      </c>
      <c r="AU245" s="18" t="s">
        <v>82</v>
      </c>
    </row>
    <row r="246" s="13" customFormat="1">
      <c r="A246" s="13"/>
      <c r="B246" s="223"/>
      <c r="C246" s="224"/>
      <c r="D246" s="218" t="s">
        <v>142</v>
      </c>
      <c r="E246" s="225" t="s">
        <v>19</v>
      </c>
      <c r="F246" s="226" t="s">
        <v>354</v>
      </c>
      <c r="G246" s="224"/>
      <c r="H246" s="225" t="s">
        <v>19</v>
      </c>
      <c r="I246" s="227"/>
      <c r="J246" s="224"/>
      <c r="K246" s="224"/>
      <c r="L246" s="228"/>
      <c r="M246" s="229"/>
      <c r="N246" s="230"/>
      <c r="O246" s="230"/>
      <c r="P246" s="230"/>
      <c r="Q246" s="230"/>
      <c r="R246" s="230"/>
      <c r="S246" s="230"/>
      <c r="T246" s="231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2" t="s">
        <v>142</v>
      </c>
      <c r="AU246" s="232" t="s">
        <v>82</v>
      </c>
      <c r="AV246" s="13" t="s">
        <v>80</v>
      </c>
      <c r="AW246" s="13" t="s">
        <v>33</v>
      </c>
      <c r="AX246" s="13" t="s">
        <v>72</v>
      </c>
      <c r="AY246" s="232" t="s">
        <v>131</v>
      </c>
    </row>
    <row r="247" s="14" customFormat="1">
      <c r="A247" s="14"/>
      <c r="B247" s="233"/>
      <c r="C247" s="234"/>
      <c r="D247" s="218" t="s">
        <v>142</v>
      </c>
      <c r="E247" s="235" t="s">
        <v>19</v>
      </c>
      <c r="F247" s="236" t="s">
        <v>355</v>
      </c>
      <c r="G247" s="234"/>
      <c r="H247" s="237">
        <v>3</v>
      </c>
      <c r="I247" s="238"/>
      <c r="J247" s="234"/>
      <c r="K247" s="234"/>
      <c r="L247" s="239"/>
      <c r="M247" s="240"/>
      <c r="N247" s="241"/>
      <c r="O247" s="241"/>
      <c r="P247" s="241"/>
      <c r="Q247" s="241"/>
      <c r="R247" s="241"/>
      <c r="S247" s="241"/>
      <c r="T247" s="242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3" t="s">
        <v>142</v>
      </c>
      <c r="AU247" s="243" t="s">
        <v>82</v>
      </c>
      <c r="AV247" s="14" t="s">
        <v>82</v>
      </c>
      <c r="AW247" s="14" t="s">
        <v>33</v>
      </c>
      <c r="AX247" s="14" t="s">
        <v>72</v>
      </c>
      <c r="AY247" s="243" t="s">
        <v>131</v>
      </c>
    </row>
    <row r="248" s="2" customFormat="1" ht="37.8" customHeight="1">
      <c r="A248" s="39"/>
      <c r="B248" s="40"/>
      <c r="C248" s="205" t="s">
        <v>356</v>
      </c>
      <c r="D248" s="205" t="s">
        <v>133</v>
      </c>
      <c r="E248" s="206" t="s">
        <v>357</v>
      </c>
      <c r="F248" s="207" t="s">
        <v>358</v>
      </c>
      <c r="G248" s="208" t="s">
        <v>147</v>
      </c>
      <c r="H248" s="209">
        <v>3</v>
      </c>
      <c r="I248" s="210"/>
      <c r="J248" s="211">
        <f>ROUND(I248*H248,2)</f>
        <v>0</v>
      </c>
      <c r="K248" s="207" t="s">
        <v>19</v>
      </c>
      <c r="L248" s="45"/>
      <c r="M248" s="212" t="s">
        <v>19</v>
      </c>
      <c r="N248" s="213" t="s">
        <v>43</v>
      </c>
      <c r="O248" s="85"/>
      <c r="P248" s="214">
        <f>O248*H248</f>
        <v>0</v>
      </c>
      <c r="Q248" s="214">
        <v>0</v>
      </c>
      <c r="R248" s="214">
        <f>Q248*H248</f>
        <v>0</v>
      </c>
      <c r="S248" s="214">
        <v>0</v>
      </c>
      <c r="T248" s="215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16" t="s">
        <v>138</v>
      </c>
      <c r="AT248" s="216" t="s">
        <v>133</v>
      </c>
      <c r="AU248" s="216" t="s">
        <v>82</v>
      </c>
      <c r="AY248" s="18" t="s">
        <v>131</v>
      </c>
      <c r="BE248" s="217">
        <f>IF(N248="základní",J248,0)</f>
        <v>0</v>
      </c>
      <c r="BF248" s="217">
        <f>IF(N248="snížená",J248,0)</f>
        <v>0</v>
      </c>
      <c r="BG248" s="217">
        <f>IF(N248="zákl. přenesená",J248,0)</f>
        <v>0</v>
      </c>
      <c r="BH248" s="217">
        <f>IF(N248="sníž. přenesená",J248,0)</f>
        <v>0</v>
      </c>
      <c r="BI248" s="217">
        <f>IF(N248="nulová",J248,0)</f>
        <v>0</v>
      </c>
      <c r="BJ248" s="18" t="s">
        <v>80</v>
      </c>
      <c r="BK248" s="217">
        <f>ROUND(I248*H248,2)</f>
        <v>0</v>
      </c>
      <c r="BL248" s="18" t="s">
        <v>138</v>
      </c>
      <c r="BM248" s="216" t="s">
        <v>359</v>
      </c>
    </row>
    <row r="249" s="2" customFormat="1">
      <c r="A249" s="39"/>
      <c r="B249" s="40"/>
      <c r="C249" s="41"/>
      <c r="D249" s="218" t="s">
        <v>140</v>
      </c>
      <c r="E249" s="41"/>
      <c r="F249" s="219" t="s">
        <v>360</v>
      </c>
      <c r="G249" s="41"/>
      <c r="H249" s="41"/>
      <c r="I249" s="220"/>
      <c r="J249" s="41"/>
      <c r="K249" s="41"/>
      <c r="L249" s="45"/>
      <c r="M249" s="221"/>
      <c r="N249" s="222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140</v>
      </c>
      <c r="AU249" s="18" t="s">
        <v>82</v>
      </c>
    </row>
    <row r="250" s="13" customFormat="1">
      <c r="A250" s="13"/>
      <c r="B250" s="223"/>
      <c r="C250" s="224"/>
      <c r="D250" s="218" t="s">
        <v>142</v>
      </c>
      <c r="E250" s="225" t="s">
        <v>19</v>
      </c>
      <c r="F250" s="226" t="s">
        <v>354</v>
      </c>
      <c r="G250" s="224"/>
      <c r="H250" s="225" t="s">
        <v>19</v>
      </c>
      <c r="I250" s="227"/>
      <c r="J250" s="224"/>
      <c r="K250" s="224"/>
      <c r="L250" s="228"/>
      <c r="M250" s="229"/>
      <c r="N250" s="230"/>
      <c r="O250" s="230"/>
      <c r="P250" s="230"/>
      <c r="Q250" s="230"/>
      <c r="R250" s="230"/>
      <c r="S250" s="230"/>
      <c r="T250" s="23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2" t="s">
        <v>142</v>
      </c>
      <c r="AU250" s="232" t="s">
        <v>82</v>
      </c>
      <c r="AV250" s="13" t="s">
        <v>80</v>
      </c>
      <c r="AW250" s="13" t="s">
        <v>33</v>
      </c>
      <c r="AX250" s="13" t="s">
        <v>72</v>
      </c>
      <c r="AY250" s="232" t="s">
        <v>131</v>
      </c>
    </row>
    <row r="251" s="14" customFormat="1">
      <c r="A251" s="14"/>
      <c r="B251" s="233"/>
      <c r="C251" s="234"/>
      <c r="D251" s="218" t="s">
        <v>142</v>
      </c>
      <c r="E251" s="235" t="s">
        <v>19</v>
      </c>
      <c r="F251" s="236" t="s">
        <v>361</v>
      </c>
      <c r="G251" s="234"/>
      <c r="H251" s="237">
        <v>3</v>
      </c>
      <c r="I251" s="238"/>
      <c r="J251" s="234"/>
      <c r="K251" s="234"/>
      <c r="L251" s="239"/>
      <c r="M251" s="240"/>
      <c r="N251" s="241"/>
      <c r="O251" s="241"/>
      <c r="P251" s="241"/>
      <c r="Q251" s="241"/>
      <c r="R251" s="241"/>
      <c r="S251" s="241"/>
      <c r="T251" s="242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3" t="s">
        <v>142</v>
      </c>
      <c r="AU251" s="243" t="s">
        <v>82</v>
      </c>
      <c r="AV251" s="14" t="s">
        <v>82</v>
      </c>
      <c r="AW251" s="14" t="s">
        <v>33</v>
      </c>
      <c r="AX251" s="14" t="s">
        <v>72</v>
      </c>
      <c r="AY251" s="243" t="s">
        <v>131</v>
      </c>
    </row>
    <row r="252" s="2" customFormat="1" ht="24.15" customHeight="1">
      <c r="A252" s="39"/>
      <c r="B252" s="40"/>
      <c r="C252" s="245" t="s">
        <v>362</v>
      </c>
      <c r="D252" s="245" t="s">
        <v>289</v>
      </c>
      <c r="E252" s="246" t="s">
        <v>363</v>
      </c>
      <c r="F252" s="247" t="s">
        <v>364</v>
      </c>
      <c r="G252" s="248" t="s">
        <v>147</v>
      </c>
      <c r="H252" s="249">
        <v>3</v>
      </c>
      <c r="I252" s="250"/>
      <c r="J252" s="251">
        <f>ROUND(I252*H252,2)</f>
        <v>0</v>
      </c>
      <c r="K252" s="247" t="s">
        <v>19</v>
      </c>
      <c r="L252" s="252"/>
      <c r="M252" s="253" t="s">
        <v>19</v>
      </c>
      <c r="N252" s="254" t="s">
        <v>43</v>
      </c>
      <c r="O252" s="85"/>
      <c r="P252" s="214">
        <f>O252*H252</f>
        <v>0</v>
      </c>
      <c r="Q252" s="214">
        <v>0.040000000000000001</v>
      </c>
      <c r="R252" s="214">
        <f>Q252*H252</f>
        <v>0.12</v>
      </c>
      <c r="S252" s="214">
        <v>0</v>
      </c>
      <c r="T252" s="215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16" t="s">
        <v>182</v>
      </c>
      <c r="AT252" s="216" t="s">
        <v>289</v>
      </c>
      <c r="AU252" s="216" t="s">
        <v>82</v>
      </c>
      <c r="AY252" s="18" t="s">
        <v>131</v>
      </c>
      <c r="BE252" s="217">
        <f>IF(N252="základní",J252,0)</f>
        <v>0</v>
      </c>
      <c r="BF252" s="217">
        <f>IF(N252="snížená",J252,0)</f>
        <v>0</v>
      </c>
      <c r="BG252" s="217">
        <f>IF(N252="zákl. přenesená",J252,0)</f>
        <v>0</v>
      </c>
      <c r="BH252" s="217">
        <f>IF(N252="sníž. přenesená",J252,0)</f>
        <v>0</v>
      </c>
      <c r="BI252" s="217">
        <f>IF(N252="nulová",J252,0)</f>
        <v>0</v>
      </c>
      <c r="BJ252" s="18" t="s">
        <v>80</v>
      </c>
      <c r="BK252" s="217">
        <f>ROUND(I252*H252,2)</f>
        <v>0</v>
      </c>
      <c r="BL252" s="18" t="s">
        <v>138</v>
      </c>
      <c r="BM252" s="216" t="s">
        <v>365</v>
      </c>
    </row>
    <row r="253" s="2" customFormat="1">
      <c r="A253" s="39"/>
      <c r="B253" s="40"/>
      <c r="C253" s="41"/>
      <c r="D253" s="218" t="s">
        <v>140</v>
      </c>
      <c r="E253" s="41"/>
      <c r="F253" s="219" t="s">
        <v>364</v>
      </c>
      <c r="G253" s="41"/>
      <c r="H253" s="41"/>
      <c r="I253" s="220"/>
      <c r="J253" s="41"/>
      <c r="K253" s="41"/>
      <c r="L253" s="45"/>
      <c r="M253" s="221"/>
      <c r="N253" s="222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140</v>
      </c>
      <c r="AU253" s="18" t="s">
        <v>82</v>
      </c>
    </row>
    <row r="254" s="12" customFormat="1" ht="22.8" customHeight="1">
      <c r="A254" s="12"/>
      <c r="B254" s="189"/>
      <c r="C254" s="190"/>
      <c r="D254" s="191" t="s">
        <v>71</v>
      </c>
      <c r="E254" s="203" t="s">
        <v>82</v>
      </c>
      <c r="F254" s="203" t="s">
        <v>366</v>
      </c>
      <c r="G254" s="190"/>
      <c r="H254" s="190"/>
      <c r="I254" s="193"/>
      <c r="J254" s="204">
        <f>BK254</f>
        <v>0</v>
      </c>
      <c r="K254" s="190"/>
      <c r="L254" s="195"/>
      <c r="M254" s="196"/>
      <c r="N254" s="197"/>
      <c r="O254" s="197"/>
      <c r="P254" s="198">
        <f>SUM(P255:P266)</f>
        <v>0</v>
      </c>
      <c r="Q254" s="197"/>
      <c r="R254" s="198">
        <f>SUM(R255:R266)</f>
        <v>6.1824000000000003</v>
      </c>
      <c r="S254" s="197"/>
      <c r="T254" s="199">
        <f>SUM(T255:T266)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00" t="s">
        <v>80</v>
      </c>
      <c r="AT254" s="201" t="s">
        <v>71</v>
      </c>
      <c r="AU254" s="201" t="s">
        <v>80</v>
      </c>
      <c r="AY254" s="200" t="s">
        <v>131</v>
      </c>
      <c r="BK254" s="202">
        <f>SUM(BK255:BK266)</f>
        <v>0</v>
      </c>
    </row>
    <row r="255" s="2" customFormat="1" ht="24.15" customHeight="1">
      <c r="A255" s="39"/>
      <c r="B255" s="40"/>
      <c r="C255" s="205" t="s">
        <v>367</v>
      </c>
      <c r="D255" s="205" t="s">
        <v>133</v>
      </c>
      <c r="E255" s="206" t="s">
        <v>368</v>
      </c>
      <c r="F255" s="207" t="s">
        <v>369</v>
      </c>
      <c r="G255" s="208" t="s">
        <v>136</v>
      </c>
      <c r="H255" s="209">
        <v>60</v>
      </c>
      <c r="I255" s="210"/>
      <c r="J255" s="211">
        <f>ROUND(I255*H255,2)</f>
        <v>0</v>
      </c>
      <c r="K255" s="207" t="s">
        <v>137</v>
      </c>
      <c r="L255" s="45"/>
      <c r="M255" s="212" t="s">
        <v>19</v>
      </c>
      <c r="N255" s="213" t="s">
        <v>43</v>
      </c>
      <c r="O255" s="85"/>
      <c r="P255" s="214">
        <f>O255*H255</f>
        <v>0</v>
      </c>
      <c r="Q255" s="214">
        <v>0.00031</v>
      </c>
      <c r="R255" s="214">
        <f>Q255*H255</f>
        <v>0.018599999999999998</v>
      </c>
      <c r="S255" s="214">
        <v>0</v>
      </c>
      <c r="T255" s="215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6" t="s">
        <v>138</v>
      </c>
      <c r="AT255" s="216" t="s">
        <v>133</v>
      </c>
      <c r="AU255" s="216" t="s">
        <v>82</v>
      </c>
      <c r="AY255" s="18" t="s">
        <v>131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18" t="s">
        <v>80</v>
      </c>
      <c r="BK255" s="217">
        <f>ROUND(I255*H255,2)</f>
        <v>0</v>
      </c>
      <c r="BL255" s="18" t="s">
        <v>138</v>
      </c>
      <c r="BM255" s="216" t="s">
        <v>370</v>
      </c>
    </row>
    <row r="256" s="2" customFormat="1">
      <c r="A256" s="39"/>
      <c r="B256" s="40"/>
      <c r="C256" s="41"/>
      <c r="D256" s="218" t="s">
        <v>140</v>
      </c>
      <c r="E256" s="41"/>
      <c r="F256" s="219" t="s">
        <v>371</v>
      </c>
      <c r="G256" s="41"/>
      <c r="H256" s="41"/>
      <c r="I256" s="220"/>
      <c r="J256" s="41"/>
      <c r="K256" s="41"/>
      <c r="L256" s="45"/>
      <c r="M256" s="221"/>
      <c r="N256" s="222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140</v>
      </c>
      <c r="AU256" s="18" t="s">
        <v>82</v>
      </c>
    </row>
    <row r="257" s="13" customFormat="1">
      <c r="A257" s="13"/>
      <c r="B257" s="223"/>
      <c r="C257" s="224"/>
      <c r="D257" s="218" t="s">
        <v>142</v>
      </c>
      <c r="E257" s="225" t="s">
        <v>19</v>
      </c>
      <c r="F257" s="226" t="s">
        <v>372</v>
      </c>
      <c r="G257" s="224"/>
      <c r="H257" s="225" t="s">
        <v>19</v>
      </c>
      <c r="I257" s="227"/>
      <c r="J257" s="224"/>
      <c r="K257" s="224"/>
      <c r="L257" s="228"/>
      <c r="M257" s="229"/>
      <c r="N257" s="230"/>
      <c r="O257" s="230"/>
      <c r="P257" s="230"/>
      <c r="Q257" s="230"/>
      <c r="R257" s="230"/>
      <c r="S257" s="230"/>
      <c r="T257" s="23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2" t="s">
        <v>142</v>
      </c>
      <c r="AU257" s="232" t="s">
        <v>82</v>
      </c>
      <c r="AV257" s="13" t="s">
        <v>80</v>
      </c>
      <c r="AW257" s="13" t="s">
        <v>33</v>
      </c>
      <c r="AX257" s="13" t="s">
        <v>72</v>
      </c>
      <c r="AY257" s="232" t="s">
        <v>131</v>
      </c>
    </row>
    <row r="258" s="14" customFormat="1">
      <c r="A258" s="14"/>
      <c r="B258" s="233"/>
      <c r="C258" s="234"/>
      <c r="D258" s="218" t="s">
        <v>142</v>
      </c>
      <c r="E258" s="235" t="s">
        <v>19</v>
      </c>
      <c r="F258" s="236" t="s">
        <v>373</v>
      </c>
      <c r="G258" s="234"/>
      <c r="H258" s="237">
        <v>60</v>
      </c>
      <c r="I258" s="238"/>
      <c r="J258" s="234"/>
      <c r="K258" s="234"/>
      <c r="L258" s="239"/>
      <c r="M258" s="240"/>
      <c r="N258" s="241"/>
      <c r="O258" s="241"/>
      <c r="P258" s="241"/>
      <c r="Q258" s="241"/>
      <c r="R258" s="241"/>
      <c r="S258" s="241"/>
      <c r="T258" s="242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3" t="s">
        <v>142</v>
      </c>
      <c r="AU258" s="243" t="s">
        <v>82</v>
      </c>
      <c r="AV258" s="14" t="s">
        <v>82</v>
      </c>
      <c r="AW258" s="14" t="s">
        <v>33</v>
      </c>
      <c r="AX258" s="14" t="s">
        <v>72</v>
      </c>
      <c r="AY258" s="243" t="s">
        <v>131</v>
      </c>
    </row>
    <row r="259" s="2" customFormat="1" ht="24.15" customHeight="1">
      <c r="A259" s="39"/>
      <c r="B259" s="40"/>
      <c r="C259" s="245" t="s">
        <v>374</v>
      </c>
      <c r="D259" s="245" t="s">
        <v>289</v>
      </c>
      <c r="E259" s="246" t="s">
        <v>375</v>
      </c>
      <c r="F259" s="247" t="s">
        <v>376</v>
      </c>
      <c r="G259" s="248" t="s">
        <v>136</v>
      </c>
      <c r="H259" s="249">
        <v>69</v>
      </c>
      <c r="I259" s="250"/>
      <c r="J259" s="251">
        <f>ROUND(I259*H259,2)</f>
        <v>0</v>
      </c>
      <c r="K259" s="247" t="s">
        <v>137</v>
      </c>
      <c r="L259" s="252"/>
      <c r="M259" s="253" t="s">
        <v>19</v>
      </c>
      <c r="N259" s="254" t="s">
        <v>43</v>
      </c>
      <c r="O259" s="85"/>
      <c r="P259" s="214">
        <f>O259*H259</f>
        <v>0</v>
      </c>
      <c r="Q259" s="214">
        <v>0.00029999999999999997</v>
      </c>
      <c r="R259" s="214">
        <f>Q259*H259</f>
        <v>0.0207</v>
      </c>
      <c r="S259" s="214">
        <v>0</v>
      </c>
      <c r="T259" s="215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16" t="s">
        <v>182</v>
      </c>
      <c r="AT259" s="216" t="s">
        <v>289</v>
      </c>
      <c r="AU259" s="216" t="s">
        <v>82</v>
      </c>
      <c r="AY259" s="18" t="s">
        <v>131</v>
      </c>
      <c r="BE259" s="217">
        <f>IF(N259="základní",J259,0)</f>
        <v>0</v>
      </c>
      <c r="BF259" s="217">
        <f>IF(N259="snížená",J259,0)</f>
        <v>0</v>
      </c>
      <c r="BG259" s="217">
        <f>IF(N259="zákl. přenesená",J259,0)</f>
        <v>0</v>
      </c>
      <c r="BH259" s="217">
        <f>IF(N259="sníž. přenesená",J259,0)</f>
        <v>0</v>
      </c>
      <c r="BI259" s="217">
        <f>IF(N259="nulová",J259,0)</f>
        <v>0</v>
      </c>
      <c r="BJ259" s="18" t="s">
        <v>80</v>
      </c>
      <c r="BK259" s="217">
        <f>ROUND(I259*H259,2)</f>
        <v>0</v>
      </c>
      <c r="BL259" s="18" t="s">
        <v>138</v>
      </c>
      <c r="BM259" s="216" t="s">
        <v>377</v>
      </c>
    </row>
    <row r="260" s="2" customFormat="1">
      <c r="A260" s="39"/>
      <c r="B260" s="40"/>
      <c r="C260" s="41"/>
      <c r="D260" s="218" t="s">
        <v>140</v>
      </c>
      <c r="E260" s="41"/>
      <c r="F260" s="219" t="s">
        <v>376</v>
      </c>
      <c r="G260" s="41"/>
      <c r="H260" s="41"/>
      <c r="I260" s="220"/>
      <c r="J260" s="41"/>
      <c r="K260" s="41"/>
      <c r="L260" s="45"/>
      <c r="M260" s="221"/>
      <c r="N260" s="222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140</v>
      </c>
      <c r="AU260" s="18" t="s">
        <v>82</v>
      </c>
    </row>
    <row r="261" s="14" customFormat="1">
      <c r="A261" s="14"/>
      <c r="B261" s="233"/>
      <c r="C261" s="234"/>
      <c r="D261" s="218" t="s">
        <v>142</v>
      </c>
      <c r="E261" s="234"/>
      <c r="F261" s="236" t="s">
        <v>378</v>
      </c>
      <c r="G261" s="234"/>
      <c r="H261" s="237">
        <v>69</v>
      </c>
      <c r="I261" s="238"/>
      <c r="J261" s="234"/>
      <c r="K261" s="234"/>
      <c r="L261" s="239"/>
      <c r="M261" s="240"/>
      <c r="N261" s="241"/>
      <c r="O261" s="241"/>
      <c r="P261" s="241"/>
      <c r="Q261" s="241"/>
      <c r="R261" s="241"/>
      <c r="S261" s="241"/>
      <c r="T261" s="242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3" t="s">
        <v>142</v>
      </c>
      <c r="AU261" s="243" t="s">
        <v>82</v>
      </c>
      <c r="AV261" s="14" t="s">
        <v>82</v>
      </c>
      <c r="AW261" s="14" t="s">
        <v>4</v>
      </c>
      <c r="AX261" s="14" t="s">
        <v>80</v>
      </c>
      <c r="AY261" s="243" t="s">
        <v>131</v>
      </c>
    </row>
    <row r="262" s="2" customFormat="1" ht="37.8" customHeight="1">
      <c r="A262" s="39"/>
      <c r="B262" s="40"/>
      <c r="C262" s="205" t="s">
        <v>379</v>
      </c>
      <c r="D262" s="205" t="s">
        <v>133</v>
      </c>
      <c r="E262" s="206" t="s">
        <v>380</v>
      </c>
      <c r="F262" s="207" t="s">
        <v>381</v>
      </c>
      <c r="G262" s="208" t="s">
        <v>192</v>
      </c>
      <c r="H262" s="209">
        <v>30</v>
      </c>
      <c r="I262" s="210"/>
      <c r="J262" s="211">
        <f>ROUND(I262*H262,2)</f>
        <v>0</v>
      </c>
      <c r="K262" s="207" t="s">
        <v>137</v>
      </c>
      <c r="L262" s="45"/>
      <c r="M262" s="212" t="s">
        <v>19</v>
      </c>
      <c r="N262" s="213" t="s">
        <v>43</v>
      </c>
      <c r="O262" s="85"/>
      <c r="P262" s="214">
        <f>O262*H262</f>
        <v>0</v>
      </c>
      <c r="Q262" s="214">
        <v>0.20477000000000001</v>
      </c>
      <c r="R262" s="214">
        <f>Q262*H262</f>
        <v>6.1431000000000004</v>
      </c>
      <c r="S262" s="214">
        <v>0</v>
      </c>
      <c r="T262" s="215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6" t="s">
        <v>138</v>
      </c>
      <c r="AT262" s="216" t="s">
        <v>133</v>
      </c>
      <c r="AU262" s="216" t="s">
        <v>82</v>
      </c>
      <c r="AY262" s="18" t="s">
        <v>131</v>
      </c>
      <c r="BE262" s="217">
        <f>IF(N262="základní",J262,0)</f>
        <v>0</v>
      </c>
      <c r="BF262" s="217">
        <f>IF(N262="snížená",J262,0)</f>
        <v>0</v>
      </c>
      <c r="BG262" s="217">
        <f>IF(N262="zákl. přenesená",J262,0)</f>
        <v>0</v>
      </c>
      <c r="BH262" s="217">
        <f>IF(N262="sníž. přenesená",J262,0)</f>
        <v>0</v>
      </c>
      <c r="BI262" s="217">
        <f>IF(N262="nulová",J262,0)</f>
        <v>0</v>
      </c>
      <c r="BJ262" s="18" t="s">
        <v>80</v>
      </c>
      <c r="BK262" s="217">
        <f>ROUND(I262*H262,2)</f>
        <v>0</v>
      </c>
      <c r="BL262" s="18" t="s">
        <v>138</v>
      </c>
      <c r="BM262" s="216" t="s">
        <v>382</v>
      </c>
    </row>
    <row r="263" s="2" customFormat="1">
      <c r="A263" s="39"/>
      <c r="B263" s="40"/>
      <c r="C263" s="41"/>
      <c r="D263" s="218" t="s">
        <v>140</v>
      </c>
      <c r="E263" s="41"/>
      <c r="F263" s="219" t="s">
        <v>383</v>
      </c>
      <c r="G263" s="41"/>
      <c r="H263" s="41"/>
      <c r="I263" s="220"/>
      <c r="J263" s="41"/>
      <c r="K263" s="41"/>
      <c r="L263" s="45"/>
      <c r="M263" s="221"/>
      <c r="N263" s="222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140</v>
      </c>
      <c r="AU263" s="18" t="s">
        <v>82</v>
      </c>
    </row>
    <row r="264" s="2" customFormat="1">
      <c r="A264" s="39"/>
      <c r="B264" s="40"/>
      <c r="C264" s="41"/>
      <c r="D264" s="218" t="s">
        <v>167</v>
      </c>
      <c r="E264" s="41"/>
      <c r="F264" s="244" t="s">
        <v>384</v>
      </c>
      <c r="G264" s="41"/>
      <c r="H264" s="41"/>
      <c r="I264" s="220"/>
      <c r="J264" s="41"/>
      <c r="K264" s="41"/>
      <c r="L264" s="45"/>
      <c r="M264" s="221"/>
      <c r="N264" s="222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167</v>
      </c>
      <c r="AU264" s="18" t="s">
        <v>82</v>
      </c>
    </row>
    <row r="265" s="13" customFormat="1">
      <c r="A265" s="13"/>
      <c r="B265" s="223"/>
      <c r="C265" s="224"/>
      <c r="D265" s="218" t="s">
        <v>142</v>
      </c>
      <c r="E265" s="225" t="s">
        <v>19</v>
      </c>
      <c r="F265" s="226" t="s">
        <v>372</v>
      </c>
      <c r="G265" s="224"/>
      <c r="H265" s="225" t="s">
        <v>19</v>
      </c>
      <c r="I265" s="227"/>
      <c r="J265" s="224"/>
      <c r="K265" s="224"/>
      <c r="L265" s="228"/>
      <c r="M265" s="229"/>
      <c r="N265" s="230"/>
      <c r="O265" s="230"/>
      <c r="P265" s="230"/>
      <c r="Q265" s="230"/>
      <c r="R265" s="230"/>
      <c r="S265" s="230"/>
      <c r="T265" s="23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2" t="s">
        <v>142</v>
      </c>
      <c r="AU265" s="232" t="s">
        <v>82</v>
      </c>
      <c r="AV265" s="13" t="s">
        <v>80</v>
      </c>
      <c r="AW265" s="13" t="s">
        <v>33</v>
      </c>
      <c r="AX265" s="13" t="s">
        <v>72</v>
      </c>
      <c r="AY265" s="232" t="s">
        <v>131</v>
      </c>
    </row>
    <row r="266" s="14" customFormat="1">
      <c r="A266" s="14"/>
      <c r="B266" s="233"/>
      <c r="C266" s="234"/>
      <c r="D266" s="218" t="s">
        <v>142</v>
      </c>
      <c r="E266" s="235" t="s">
        <v>19</v>
      </c>
      <c r="F266" s="236" t="s">
        <v>385</v>
      </c>
      <c r="G266" s="234"/>
      <c r="H266" s="237">
        <v>30</v>
      </c>
      <c r="I266" s="238"/>
      <c r="J266" s="234"/>
      <c r="K266" s="234"/>
      <c r="L266" s="239"/>
      <c r="M266" s="240"/>
      <c r="N266" s="241"/>
      <c r="O266" s="241"/>
      <c r="P266" s="241"/>
      <c r="Q266" s="241"/>
      <c r="R266" s="241"/>
      <c r="S266" s="241"/>
      <c r="T266" s="242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3" t="s">
        <v>142</v>
      </c>
      <c r="AU266" s="243" t="s">
        <v>82</v>
      </c>
      <c r="AV266" s="14" t="s">
        <v>82</v>
      </c>
      <c r="AW266" s="14" t="s">
        <v>33</v>
      </c>
      <c r="AX266" s="14" t="s">
        <v>72</v>
      </c>
      <c r="AY266" s="243" t="s">
        <v>131</v>
      </c>
    </row>
    <row r="267" s="12" customFormat="1" ht="22.8" customHeight="1">
      <c r="A267" s="12"/>
      <c r="B267" s="189"/>
      <c r="C267" s="190"/>
      <c r="D267" s="191" t="s">
        <v>71</v>
      </c>
      <c r="E267" s="203" t="s">
        <v>162</v>
      </c>
      <c r="F267" s="203" t="s">
        <v>386</v>
      </c>
      <c r="G267" s="190"/>
      <c r="H267" s="190"/>
      <c r="I267" s="193"/>
      <c r="J267" s="204">
        <f>BK267</f>
        <v>0</v>
      </c>
      <c r="K267" s="190"/>
      <c r="L267" s="195"/>
      <c r="M267" s="196"/>
      <c r="N267" s="197"/>
      <c r="O267" s="197"/>
      <c r="P267" s="198">
        <f>SUM(P268:P338)</f>
        <v>0</v>
      </c>
      <c r="Q267" s="197"/>
      <c r="R267" s="198">
        <f>SUM(R268:R338)</f>
        <v>16.438500000000001</v>
      </c>
      <c r="S267" s="197"/>
      <c r="T267" s="199">
        <f>SUM(T268:T338)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00" t="s">
        <v>80</v>
      </c>
      <c r="AT267" s="201" t="s">
        <v>71</v>
      </c>
      <c r="AU267" s="201" t="s">
        <v>80</v>
      </c>
      <c r="AY267" s="200" t="s">
        <v>131</v>
      </c>
      <c r="BK267" s="202">
        <f>SUM(BK268:BK338)</f>
        <v>0</v>
      </c>
    </row>
    <row r="268" s="2" customFormat="1" ht="14.4" customHeight="1">
      <c r="A268" s="39"/>
      <c r="B268" s="40"/>
      <c r="C268" s="205" t="s">
        <v>387</v>
      </c>
      <c r="D268" s="205" t="s">
        <v>133</v>
      </c>
      <c r="E268" s="206" t="s">
        <v>388</v>
      </c>
      <c r="F268" s="207" t="s">
        <v>389</v>
      </c>
      <c r="G268" s="208" t="s">
        <v>136</v>
      </c>
      <c r="H268" s="209">
        <v>561.75</v>
      </c>
      <c r="I268" s="210"/>
      <c r="J268" s="211">
        <f>ROUND(I268*H268,2)</f>
        <v>0</v>
      </c>
      <c r="K268" s="207" t="s">
        <v>137</v>
      </c>
      <c r="L268" s="45"/>
      <c r="M268" s="212" t="s">
        <v>19</v>
      </c>
      <c r="N268" s="213" t="s">
        <v>43</v>
      </c>
      <c r="O268" s="85"/>
      <c r="P268" s="214">
        <f>O268*H268</f>
        <v>0</v>
      </c>
      <c r="Q268" s="214">
        <v>0</v>
      </c>
      <c r="R268" s="214">
        <f>Q268*H268</f>
        <v>0</v>
      </c>
      <c r="S268" s="214">
        <v>0</v>
      </c>
      <c r="T268" s="215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16" t="s">
        <v>138</v>
      </c>
      <c r="AT268" s="216" t="s">
        <v>133</v>
      </c>
      <c r="AU268" s="216" t="s">
        <v>82</v>
      </c>
      <c r="AY268" s="18" t="s">
        <v>131</v>
      </c>
      <c r="BE268" s="217">
        <f>IF(N268="základní",J268,0)</f>
        <v>0</v>
      </c>
      <c r="BF268" s="217">
        <f>IF(N268="snížená",J268,0)</f>
        <v>0</v>
      </c>
      <c r="BG268" s="217">
        <f>IF(N268="zákl. přenesená",J268,0)</f>
        <v>0</v>
      </c>
      <c r="BH268" s="217">
        <f>IF(N268="sníž. přenesená",J268,0)</f>
        <v>0</v>
      </c>
      <c r="BI268" s="217">
        <f>IF(N268="nulová",J268,0)</f>
        <v>0</v>
      </c>
      <c r="BJ268" s="18" t="s">
        <v>80</v>
      </c>
      <c r="BK268" s="217">
        <f>ROUND(I268*H268,2)</f>
        <v>0</v>
      </c>
      <c r="BL268" s="18" t="s">
        <v>138</v>
      </c>
      <c r="BM268" s="216" t="s">
        <v>390</v>
      </c>
    </row>
    <row r="269" s="2" customFormat="1">
      <c r="A269" s="39"/>
      <c r="B269" s="40"/>
      <c r="C269" s="41"/>
      <c r="D269" s="218" t="s">
        <v>140</v>
      </c>
      <c r="E269" s="41"/>
      <c r="F269" s="219" t="s">
        <v>391</v>
      </c>
      <c r="G269" s="41"/>
      <c r="H269" s="41"/>
      <c r="I269" s="220"/>
      <c r="J269" s="41"/>
      <c r="K269" s="41"/>
      <c r="L269" s="45"/>
      <c r="M269" s="221"/>
      <c r="N269" s="222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140</v>
      </c>
      <c r="AU269" s="18" t="s">
        <v>82</v>
      </c>
    </row>
    <row r="270" s="13" customFormat="1">
      <c r="A270" s="13"/>
      <c r="B270" s="223"/>
      <c r="C270" s="224"/>
      <c r="D270" s="218" t="s">
        <v>142</v>
      </c>
      <c r="E270" s="225" t="s">
        <v>19</v>
      </c>
      <c r="F270" s="226" t="s">
        <v>392</v>
      </c>
      <c r="G270" s="224"/>
      <c r="H270" s="225" t="s">
        <v>19</v>
      </c>
      <c r="I270" s="227"/>
      <c r="J270" s="224"/>
      <c r="K270" s="224"/>
      <c r="L270" s="228"/>
      <c r="M270" s="229"/>
      <c r="N270" s="230"/>
      <c r="O270" s="230"/>
      <c r="P270" s="230"/>
      <c r="Q270" s="230"/>
      <c r="R270" s="230"/>
      <c r="S270" s="230"/>
      <c r="T270" s="231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2" t="s">
        <v>142</v>
      </c>
      <c r="AU270" s="232" t="s">
        <v>82</v>
      </c>
      <c r="AV270" s="13" t="s">
        <v>80</v>
      </c>
      <c r="AW270" s="13" t="s">
        <v>33</v>
      </c>
      <c r="AX270" s="13" t="s">
        <v>72</v>
      </c>
      <c r="AY270" s="232" t="s">
        <v>131</v>
      </c>
    </row>
    <row r="271" s="13" customFormat="1">
      <c r="A271" s="13"/>
      <c r="B271" s="223"/>
      <c r="C271" s="224"/>
      <c r="D271" s="218" t="s">
        <v>142</v>
      </c>
      <c r="E271" s="225" t="s">
        <v>19</v>
      </c>
      <c r="F271" s="226" t="s">
        <v>393</v>
      </c>
      <c r="G271" s="224"/>
      <c r="H271" s="225" t="s">
        <v>19</v>
      </c>
      <c r="I271" s="227"/>
      <c r="J271" s="224"/>
      <c r="K271" s="224"/>
      <c r="L271" s="228"/>
      <c r="M271" s="229"/>
      <c r="N271" s="230"/>
      <c r="O271" s="230"/>
      <c r="P271" s="230"/>
      <c r="Q271" s="230"/>
      <c r="R271" s="230"/>
      <c r="S271" s="230"/>
      <c r="T271" s="23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2" t="s">
        <v>142</v>
      </c>
      <c r="AU271" s="232" t="s">
        <v>82</v>
      </c>
      <c r="AV271" s="13" t="s">
        <v>80</v>
      </c>
      <c r="AW271" s="13" t="s">
        <v>33</v>
      </c>
      <c r="AX271" s="13" t="s">
        <v>72</v>
      </c>
      <c r="AY271" s="232" t="s">
        <v>131</v>
      </c>
    </row>
    <row r="272" s="14" customFormat="1">
      <c r="A272" s="14"/>
      <c r="B272" s="233"/>
      <c r="C272" s="234"/>
      <c r="D272" s="218" t="s">
        <v>142</v>
      </c>
      <c r="E272" s="235" t="s">
        <v>19</v>
      </c>
      <c r="F272" s="236" t="s">
        <v>394</v>
      </c>
      <c r="G272" s="234"/>
      <c r="H272" s="237">
        <v>561.75</v>
      </c>
      <c r="I272" s="238"/>
      <c r="J272" s="234"/>
      <c r="K272" s="234"/>
      <c r="L272" s="239"/>
      <c r="M272" s="240"/>
      <c r="N272" s="241"/>
      <c r="O272" s="241"/>
      <c r="P272" s="241"/>
      <c r="Q272" s="241"/>
      <c r="R272" s="241"/>
      <c r="S272" s="241"/>
      <c r="T272" s="242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3" t="s">
        <v>142</v>
      </c>
      <c r="AU272" s="243" t="s">
        <v>82</v>
      </c>
      <c r="AV272" s="14" t="s">
        <v>82</v>
      </c>
      <c r="AW272" s="14" t="s">
        <v>33</v>
      </c>
      <c r="AX272" s="14" t="s">
        <v>72</v>
      </c>
      <c r="AY272" s="243" t="s">
        <v>131</v>
      </c>
    </row>
    <row r="273" s="2" customFormat="1" ht="14.4" customHeight="1">
      <c r="A273" s="39"/>
      <c r="B273" s="40"/>
      <c r="C273" s="205" t="s">
        <v>395</v>
      </c>
      <c r="D273" s="205" t="s">
        <v>133</v>
      </c>
      <c r="E273" s="206" t="s">
        <v>396</v>
      </c>
      <c r="F273" s="207" t="s">
        <v>397</v>
      </c>
      <c r="G273" s="208" t="s">
        <v>136</v>
      </c>
      <c r="H273" s="209">
        <v>1256.25</v>
      </c>
      <c r="I273" s="210"/>
      <c r="J273" s="211">
        <f>ROUND(I273*H273,2)</f>
        <v>0</v>
      </c>
      <c r="K273" s="207" t="s">
        <v>137</v>
      </c>
      <c r="L273" s="45"/>
      <c r="M273" s="212" t="s">
        <v>19</v>
      </c>
      <c r="N273" s="213" t="s">
        <v>43</v>
      </c>
      <c r="O273" s="85"/>
      <c r="P273" s="214">
        <f>O273*H273</f>
        <v>0</v>
      </c>
      <c r="Q273" s="214">
        <v>0</v>
      </c>
      <c r="R273" s="214">
        <f>Q273*H273</f>
        <v>0</v>
      </c>
      <c r="S273" s="214">
        <v>0</v>
      </c>
      <c r="T273" s="215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16" t="s">
        <v>138</v>
      </c>
      <c r="AT273" s="216" t="s">
        <v>133</v>
      </c>
      <c r="AU273" s="216" t="s">
        <v>82</v>
      </c>
      <c r="AY273" s="18" t="s">
        <v>131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18" t="s">
        <v>80</v>
      </c>
      <c r="BK273" s="217">
        <f>ROUND(I273*H273,2)</f>
        <v>0</v>
      </c>
      <c r="BL273" s="18" t="s">
        <v>138</v>
      </c>
      <c r="BM273" s="216" t="s">
        <v>398</v>
      </c>
    </row>
    <row r="274" s="2" customFormat="1">
      <c r="A274" s="39"/>
      <c r="B274" s="40"/>
      <c r="C274" s="41"/>
      <c r="D274" s="218" t="s">
        <v>140</v>
      </c>
      <c r="E274" s="41"/>
      <c r="F274" s="219" t="s">
        <v>399</v>
      </c>
      <c r="G274" s="41"/>
      <c r="H274" s="41"/>
      <c r="I274" s="220"/>
      <c r="J274" s="41"/>
      <c r="K274" s="41"/>
      <c r="L274" s="45"/>
      <c r="M274" s="221"/>
      <c r="N274" s="222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140</v>
      </c>
      <c r="AU274" s="18" t="s">
        <v>82</v>
      </c>
    </row>
    <row r="275" s="13" customFormat="1">
      <c r="A275" s="13"/>
      <c r="B275" s="223"/>
      <c r="C275" s="224"/>
      <c r="D275" s="218" t="s">
        <v>142</v>
      </c>
      <c r="E275" s="225" t="s">
        <v>19</v>
      </c>
      <c r="F275" s="226" t="s">
        <v>392</v>
      </c>
      <c r="G275" s="224"/>
      <c r="H275" s="225" t="s">
        <v>19</v>
      </c>
      <c r="I275" s="227"/>
      <c r="J275" s="224"/>
      <c r="K275" s="224"/>
      <c r="L275" s="228"/>
      <c r="M275" s="229"/>
      <c r="N275" s="230"/>
      <c r="O275" s="230"/>
      <c r="P275" s="230"/>
      <c r="Q275" s="230"/>
      <c r="R275" s="230"/>
      <c r="S275" s="230"/>
      <c r="T275" s="23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2" t="s">
        <v>142</v>
      </c>
      <c r="AU275" s="232" t="s">
        <v>82</v>
      </c>
      <c r="AV275" s="13" t="s">
        <v>80</v>
      </c>
      <c r="AW275" s="13" t="s">
        <v>33</v>
      </c>
      <c r="AX275" s="13" t="s">
        <v>72</v>
      </c>
      <c r="AY275" s="232" t="s">
        <v>131</v>
      </c>
    </row>
    <row r="276" s="13" customFormat="1">
      <c r="A276" s="13"/>
      <c r="B276" s="223"/>
      <c r="C276" s="224"/>
      <c r="D276" s="218" t="s">
        <v>142</v>
      </c>
      <c r="E276" s="225" t="s">
        <v>19</v>
      </c>
      <c r="F276" s="226" t="s">
        <v>400</v>
      </c>
      <c r="G276" s="224"/>
      <c r="H276" s="225" t="s">
        <v>19</v>
      </c>
      <c r="I276" s="227"/>
      <c r="J276" s="224"/>
      <c r="K276" s="224"/>
      <c r="L276" s="228"/>
      <c r="M276" s="229"/>
      <c r="N276" s="230"/>
      <c r="O276" s="230"/>
      <c r="P276" s="230"/>
      <c r="Q276" s="230"/>
      <c r="R276" s="230"/>
      <c r="S276" s="230"/>
      <c r="T276" s="23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2" t="s">
        <v>142</v>
      </c>
      <c r="AU276" s="232" t="s">
        <v>82</v>
      </c>
      <c r="AV276" s="13" t="s">
        <v>80</v>
      </c>
      <c r="AW276" s="13" t="s">
        <v>33</v>
      </c>
      <c r="AX276" s="13" t="s">
        <v>72</v>
      </c>
      <c r="AY276" s="232" t="s">
        <v>131</v>
      </c>
    </row>
    <row r="277" s="14" customFormat="1">
      <c r="A277" s="14"/>
      <c r="B277" s="233"/>
      <c r="C277" s="234"/>
      <c r="D277" s="218" t="s">
        <v>142</v>
      </c>
      <c r="E277" s="235" t="s">
        <v>19</v>
      </c>
      <c r="F277" s="236" t="s">
        <v>401</v>
      </c>
      <c r="G277" s="234"/>
      <c r="H277" s="237">
        <v>1256.25</v>
      </c>
      <c r="I277" s="238"/>
      <c r="J277" s="234"/>
      <c r="K277" s="234"/>
      <c r="L277" s="239"/>
      <c r="M277" s="240"/>
      <c r="N277" s="241"/>
      <c r="O277" s="241"/>
      <c r="P277" s="241"/>
      <c r="Q277" s="241"/>
      <c r="R277" s="241"/>
      <c r="S277" s="241"/>
      <c r="T277" s="242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3" t="s">
        <v>142</v>
      </c>
      <c r="AU277" s="243" t="s">
        <v>82</v>
      </c>
      <c r="AV277" s="14" t="s">
        <v>82</v>
      </c>
      <c r="AW277" s="14" t="s">
        <v>33</v>
      </c>
      <c r="AX277" s="14" t="s">
        <v>72</v>
      </c>
      <c r="AY277" s="243" t="s">
        <v>131</v>
      </c>
    </row>
    <row r="278" s="2" customFormat="1" ht="24.15" customHeight="1">
      <c r="A278" s="39"/>
      <c r="B278" s="40"/>
      <c r="C278" s="205" t="s">
        <v>402</v>
      </c>
      <c r="D278" s="205" t="s">
        <v>133</v>
      </c>
      <c r="E278" s="206" t="s">
        <v>403</v>
      </c>
      <c r="F278" s="207" t="s">
        <v>404</v>
      </c>
      <c r="G278" s="208" t="s">
        <v>136</v>
      </c>
      <c r="H278" s="209">
        <v>460</v>
      </c>
      <c r="I278" s="210"/>
      <c r="J278" s="211">
        <f>ROUND(I278*H278,2)</f>
        <v>0</v>
      </c>
      <c r="K278" s="207" t="s">
        <v>137</v>
      </c>
      <c r="L278" s="45"/>
      <c r="M278" s="212" t="s">
        <v>19</v>
      </c>
      <c r="N278" s="213" t="s">
        <v>43</v>
      </c>
      <c r="O278" s="85"/>
      <c r="P278" s="214">
        <f>O278*H278</f>
        <v>0</v>
      </c>
      <c r="Q278" s="214">
        <v>0</v>
      </c>
      <c r="R278" s="214">
        <f>Q278*H278</f>
        <v>0</v>
      </c>
      <c r="S278" s="214">
        <v>0</v>
      </c>
      <c r="T278" s="215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16" t="s">
        <v>138</v>
      </c>
      <c r="AT278" s="216" t="s">
        <v>133</v>
      </c>
      <c r="AU278" s="216" t="s">
        <v>82</v>
      </c>
      <c r="AY278" s="18" t="s">
        <v>131</v>
      </c>
      <c r="BE278" s="217">
        <f>IF(N278="základní",J278,0)</f>
        <v>0</v>
      </c>
      <c r="BF278" s="217">
        <f>IF(N278="snížená",J278,0)</f>
        <v>0</v>
      </c>
      <c r="BG278" s="217">
        <f>IF(N278="zákl. přenesená",J278,0)</f>
        <v>0</v>
      </c>
      <c r="BH278" s="217">
        <f>IF(N278="sníž. přenesená",J278,0)</f>
        <v>0</v>
      </c>
      <c r="BI278" s="217">
        <f>IF(N278="nulová",J278,0)</f>
        <v>0</v>
      </c>
      <c r="BJ278" s="18" t="s">
        <v>80</v>
      </c>
      <c r="BK278" s="217">
        <f>ROUND(I278*H278,2)</f>
        <v>0</v>
      </c>
      <c r="BL278" s="18" t="s">
        <v>138</v>
      </c>
      <c r="BM278" s="216" t="s">
        <v>405</v>
      </c>
    </row>
    <row r="279" s="2" customFormat="1">
      <c r="A279" s="39"/>
      <c r="B279" s="40"/>
      <c r="C279" s="41"/>
      <c r="D279" s="218" t="s">
        <v>140</v>
      </c>
      <c r="E279" s="41"/>
      <c r="F279" s="219" t="s">
        <v>406</v>
      </c>
      <c r="G279" s="41"/>
      <c r="H279" s="41"/>
      <c r="I279" s="220"/>
      <c r="J279" s="41"/>
      <c r="K279" s="41"/>
      <c r="L279" s="45"/>
      <c r="M279" s="221"/>
      <c r="N279" s="222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140</v>
      </c>
      <c r="AU279" s="18" t="s">
        <v>82</v>
      </c>
    </row>
    <row r="280" s="13" customFormat="1">
      <c r="A280" s="13"/>
      <c r="B280" s="223"/>
      <c r="C280" s="224"/>
      <c r="D280" s="218" t="s">
        <v>142</v>
      </c>
      <c r="E280" s="225" t="s">
        <v>19</v>
      </c>
      <c r="F280" s="226" t="s">
        <v>392</v>
      </c>
      <c r="G280" s="224"/>
      <c r="H280" s="225" t="s">
        <v>19</v>
      </c>
      <c r="I280" s="227"/>
      <c r="J280" s="224"/>
      <c r="K280" s="224"/>
      <c r="L280" s="228"/>
      <c r="M280" s="229"/>
      <c r="N280" s="230"/>
      <c r="O280" s="230"/>
      <c r="P280" s="230"/>
      <c r="Q280" s="230"/>
      <c r="R280" s="230"/>
      <c r="S280" s="230"/>
      <c r="T280" s="231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2" t="s">
        <v>142</v>
      </c>
      <c r="AU280" s="232" t="s">
        <v>82</v>
      </c>
      <c r="AV280" s="13" t="s">
        <v>80</v>
      </c>
      <c r="AW280" s="13" t="s">
        <v>33</v>
      </c>
      <c r="AX280" s="13" t="s">
        <v>72</v>
      </c>
      <c r="AY280" s="232" t="s">
        <v>131</v>
      </c>
    </row>
    <row r="281" s="13" customFormat="1">
      <c r="A281" s="13"/>
      <c r="B281" s="223"/>
      <c r="C281" s="224"/>
      <c r="D281" s="218" t="s">
        <v>142</v>
      </c>
      <c r="E281" s="225" t="s">
        <v>19</v>
      </c>
      <c r="F281" s="226" t="s">
        <v>407</v>
      </c>
      <c r="G281" s="224"/>
      <c r="H281" s="225" t="s">
        <v>19</v>
      </c>
      <c r="I281" s="227"/>
      <c r="J281" s="224"/>
      <c r="K281" s="224"/>
      <c r="L281" s="228"/>
      <c r="M281" s="229"/>
      <c r="N281" s="230"/>
      <c r="O281" s="230"/>
      <c r="P281" s="230"/>
      <c r="Q281" s="230"/>
      <c r="R281" s="230"/>
      <c r="S281" s="230"/>
      <c r="T281" s="231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2" t="s">
        <v>142</v>
      </c>
      <c r="AU281" s="232" t="s">
        <v>82</v>
      </c>
      <c r="AV281" s="13" t="s">
        <v>80</v>
      </c>
      <c r="AW281" s="13" t="s">
        <v>33</v>
      </c>
      <c r="AX281" s="13" t="s">
        <v>72</v>
      </c>
      <c r="AY281" s="232" t="s">
        <v>131</v>
      </c>
    </row>
    <row r="282" s="14" customFormat="1">
      <c r="A282" s="14"/>
      <c r="B282" s="233"/>
      <c r="C282" s="234"/>
      <c r="D282" s="218" t="s">
        <v>142</v>
      </c>
      <c r="E282" s="235" t="s">
        <v>19</v>
      </c>
      <c r="F282" s="236" t="s">
        <v>408</v>
      </c>
      <c r="G282" s="234"/>
      <c r="H282" s="237">
        <v>460</v>
      </c>
      <c r="I282" s="238"/>
      <c r="J282" s="234"/>
      <c r="K282" s="234"/>
      <c r="L282" s="239"/>
      <c r="M282" s="240"/>
      <c r="N282" s="241"/>
      <c r="O282" s="241"/>
      <c r="P282" s="241"/>
      <c r="Q282" s="241"/>
      <c r="R282" s="241"/>
      <c r="S282" s="241"/>
      <c r="T282" s="242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3" t="s">
        <v>142</v>
      </c>
      <c r="AU282" s="243" t="s">
        <v>82</v>
      </c>
      <c r="AV282" s="14" t="s">
        <v>82</v>
      </c>
      <c r="AW282" s="14" t="s">
        <v>33</v>
      </c>
      <c r="AX282" s="14" t="s">
        <v>72</v>
      </c>
      <c r="AY282" s="243" t="s">
        <v>131</v>
      </c>
    </row>
    <row r="283" s="2" customFormat="1" ht="24.15" customHeight="1">
      <c r="A283" s="39"/>
      <c r="B283" s="40"/>
      <c r="C283" s="205" t="s">
        <v>409</v>
      </c>
      <c r="D283" s="205" t="s">
        <v>133</v>
      </c>
      <c r="E283" s="206" t="s">
        <v>410</v>
      </c>
      <c r="F283" s="207" t="s">
        <v>411</v>
      </c>
      <c r="G283" s="208" t="s">
        <v>136</v>
      </c>
      <c r="H283" s="209">
        <v>1005</v>
      </c>
      <c r="I283" s="210"/>
      <c r="J283" s="211">
        <f>ROUND(I283*H283,2)</f>
        <v>0</v>
      </c>
      <c r="K283" s="207" t="s">
        <v>137</v>
      </c>
      <c r="L283" s="45"/>
      <c r="M283" s="212" t="s">
        <v>19</v>
      </c>
      <c r="N283" s="213" t="s">
        <v>43</v>
      </c>
      <c r="O283" s="85"/>
      <c r="P283" s="214">
        <f>O283*H283</f>
        <v>0</v>
      </c>
      <c r="Q283" s="214">
        <v>0</v>
      </c>
      <c r="R283" s="214">
        <f>Q283*H283</f>
        <v>0</v>
      </c>
      <c r="S283" s="214">
        <v>0</v>
      </c>
      <c r="T283" s="215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16" t="s">
        <v>138</v>
      </c>
      <c r="AT283" s="216" t="s">
        <v>133</v>
      </c>
      <c r="AU283" s="216" t="s">
        <v>82</v>
      </c>
      <c r="AY283" s="18" t="s">
        <v>131</v>
      </c>
      <c r="BE283" s="217">
        <f>IF(N283="základní",J283,0)</f>
        <v>0</v>
      </c>
      <c r="BF283" s="217">
        <f>IF(N283="snížená",J283,0)</f>
        <v>0</v>
      </c>
      <c r="BG283" s="217">
        <f>IF(N283="zákl. přenesená",J283,0)</f>
        <v>0</v>
      </c>
      <c r="BH283" s="217">
        <f>IF(N283="sníž. přenesená",J283,0)</f>
        <v>0</v>
      </c>
      <c r="BI283" s="217">
        <f>IF(N283="nulová",J283,0)</f>
        <v>0</v>
      </c>
      <c r="BJ283" s="18" t="s">
        <v>80</v>
      </c>
      <c r="BK283" s="217">
        <f>ROUND(I283*H283,2)</f>
        <v>0</v>
      </c>
      <c r="BL283" s="18" t="s">
        <v>138</v>
      </c>
      <c r="BM283" s="216" t="s">
        <v>412</v>
      </c>
    </row>
    <row r="284" s="2" customFormat="1">
      <c r="A284" s="39"/>
      <c r="B284" s="40"/>
      <c r="C284" s="41"/>
      <c r="D284" s="218" t="s">
        <v>140</v>
      </c>
      <c r="E284" s="41"/>
      <c r="F284" s="219" t="s">
        <v>413</v>
      </c>
      <c r="G284" s="41"/>
      <c r="H284" s="41"/>
      <c r="I284" s="220"/>
      <c r="J284" s="41"/>
      <c r="K284" s="41"/>
      <c r="L284" s="45"/>
      <c r="M284" s="221"/>
      <c r="N284" s="222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140</v>
      </c>
      <c r="AU284" s="18" t="s">
        <v>82</v>
      </c>
    </row>
    <row r="285" s="13" customFormat="1">
      <c r="A285" s="13"/>
      <c r="B285" s="223"/>
      <c r="C285" s="224"/>
      <c r="D285" s="218" t="s">
        <v>142</v>
      </c>
      <c r="E285" s="225" t="s">
        <v>19</v>
      </c>
      <c r="F285" s="226" t="s">
        <v>392</v>
      </c>
      <c r="G285" s="224"/>
      <c r="H285" s="225" t="s">
        <v>19</v>
      </c>
      <c r="I285" s="227"/>
      <c r="J285" s="224"/>
      <c r="K285" s="224"/>
      <c r="L285" s="228"/>
      <c r="M285" s="229"/>
      <c r="N285" s="230"/>
      <c r="O285" s="230"/>
      <c r="P285" s="230"/>
      <c r="Q285" s="230"/>
      <c r="R285" s="230"/>
      <c r="S285" s="230"/>
      <c r="T285" s="231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2" t="s">
        <v>142</v>
      </c>
      <c r="AU285" s="232" t="s">
        <v>82</v>
      </c>
      <c r="AV285" s="13" t="s">
        <v>80</v>
      </c>
      <c r="AW285" s="13" t="s">
        <v>33</v>
      </c>
      <c r="AX285" s="13" t="s">
        <v>72</v>
      </c>
      <c r="AY285" s="232" t="s">
        <v>131</v>
      </c>
    </row>
    <row r="286" s="13" customFormat="1">
      <c r="A286" s="13"/>
      <c r="B286" s="223"/>
      <c r="C286" s="224"/>
      <c r="D286" s="218" t="s">
        <v>142</v>
      </c>
      <c r="E286" s="225" t="s">
        <v>19</v>
      </c>
      <c r="F286" s="226" t="s">
        <v>414</v>
      </c>
      <c r="G286" s="224"/>
      <c r="H286" s="225" t="s">
        <v>19</v>
      </c>
      <c r="I286" s="227"/>
      <c r="J286" s="224"/>
      <c r="K286" s="224"/>
      <c r="L286" s="228"/>
      <c r="M286" s="229"/>
      <c r="N286" s="230"/>
      <c r="O286" s="230"/>
      <c r="P286" s="230"/>
      <c r="Q286" s="230"/>
      <c r="R286" s="230"/>
      <c r="S286" s="230"/>
      <c r="T286" s="231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2" t="s">
        <v>142</v>
      </c>
      <c r="AU286" s="232" t="s">
        <v>82</v>
      </c>
      <c r="AV286" s="13" t="s">
        <v>80</v>
      </c>
      <c r="AW286" s="13" t="s">
        <v>33</v>
      </c>
      <c r="AX286" s="13" t="s">
        <v>72</v>
      </c>
      <c r="AY286" s="232" t="s">
        <v>131</v>
      </c>
    </row>
    <row r="287" s="14" customFormat="1">
      <c r="A287" s="14"/>
      <c r="B287" s="233"/>
      <c r="C287" s="234"/>
      <c r="D287" s="218" t="s">
        <v>142</v>
      </c>
      <c r="E287" s="235" t="s">
        <v>19</v>
      </c>
      <c r="F287" s="236" t="s">
        <v>415</v>
      </c>
      <c r="G287" s="234"/>
      <c r="H287" s="237">
        <v>1005</v>
      </c>
      <c r="I287" s="238"/>
      <c r="J287" s="234"/>
      <c r="K287" s="234"/>
      <c r="L287" s="239"/>
      <c r="M287" s="240"/>
      <c r="N287" s="241"/>
      <c r="O287" s="241"/>
      <c r="P287" s="241"/>
      <c r="Q287" s="241"/>
      <c r="R287" s="241"/>
      <c r="S287" s="241"/>
      <c r="T287" s="242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3" t="s">
        <v>142</v>
      </c>
      <c r="AU287" s="243" t="s">
        <v>82</v>
      </c>
      <c r="AV287" s="14" t="s">
        <v>82</v>
      </c>
      <c r="AW287" s="14" t="s">
        <v>33</v>
      </c>
      <c r="AX287" s="14" t="s">
        <v>72</v>
      </c>
      <c r="AY287" s="243" t="s">
        <v>131</v>
      </c>
    </row>
    <row r="288" s="2" customFormat="1" ht="24.15" customHeight="1">
      <c r="A288" s="39"/>
      <c r="B288" s="40"/>
      <c r="C288" s="205" t="s">
        <v>416</v>
      </c>
      <c r="D288" s="205" t="s">
        <v>133</v>
      </c>
      <c r="E288" s="206" t="s">
        <v>417</v>
      </c>
      <c r="F288" s="207" t="s">
        <v>418</v>
      </c>
      <c r="G288" s="208" t="s">
        <v>136</v>
      </c>
      <c r="H288" s="209">
        <v>535</v>
      </c>
      <c r="I288" s="210"/>
      <c r="J288" s="211">
        <f>ROUND(I288*H288,2)</f>
        <v>0</v>
      </c>
      <c r="K288" s="207" t="s">
        <v>137</v>
      </c>
      <c r="L288" s="45"/>
      <c r="M288" s="212" t="s">
        <v>19</v>
      </c>
      <c r="N288" s="213" t="s">
        <v>43</v>
      </c>
      <c r="O288" s="85"/>
      <c r="P288" s="214">
        <f>O288*H288</f>
        <v>0</v>
      </c>
      <c r="Q288" s="214">
        <v>0</v>
      </c>
      <c r="R288" s="214">
        <f>Q288*H288</f>
        <v>0</v>
      </c>
      <c r="S288" s="214">
        <v>0</v>
      </c>
      <c r="T288" s="215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16" t="s">
        <v>138</v>
      </c>
      <c r="AT288" s="216" t="s">
        <v>133</v>
      </c>
      <c r="AU288" s="216" t="s">
        <v>82</v>
      </c>
      <c r="AY288" s="18" t="s">
        <v>131</v>
      </c>
      <c r="BE288" s="217">
        <f>IF(N288="základní",J288,0)</f>
        <v>0</v>
      </c>
      <c r="BF288" s="217">
        <f>IF(N288="snížená",J288,0)</f>
        <v>0</v>
      </c>
      <c r="BG288" s="217">
        <f>IF(N288="zákl. přenesená",J288,0)</f>
        <v>0</v>
      </c>
      <c r="BH288" s="217">
        <f>IF(N288="sníž. přenesená",J288,0)</f>
        <v>0</v>
      </c>
      <c r="BI288" s="217">
        <f>IF(N288="nulová",J288,0)</f>
        <v>0</v>
      </c>
      <c r="BJ288" s="18" t="s">
        <v>80</v>
      </c>
      <c r="BK288" s="217">
        <f>ROUND(I288*H288,2)</f>
        <v>0</v>
      </c>
      <c r="BL288" s="18" t="s">
        <v>138</v>
      </c>
      <c r="BM288" s="216" t="s">
        <v>419</v>
      </c>
    </row>
    <row r="289" s="2" customFormat="1">
      <c r="A289" s="39"/>
      <c r="B289" s="40"/>
      <c r="C289" s="41"/>
      <c r="D289" s="218" t="s">
        <v>140</v>
      </c>
      <c r="E289" s="41"/>
      <c r="F289" s="219" t="s">
        <v>420</v>
      </c>
      <c r="G289" s="41"/>
      <c r="H289" s="41"/>
      <c r="I289" s="220"/>
      <c r="J289" s="41"/>
      <c r="K289" s="41"/>
      <c r="L289" s="45"/>
      <c r="M289" s="221"/>
      <c r="N289" s="222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140</v>
      </c>
      <c r="AU289" s="18" t="s">
        <v>82</v>
      </c>
    </row>
    <row r="290" s="13" customFormat="1">
      <c r="A290" s="13"/>
      <c r="B290" s="223"/>
      <c r="C290" s="224"/>
      <c r="D290" s="218" t="s">
        <v>142</v>
      </c>
      <c r="E290" s="225" t="s">
        <v>19</v>
      </c>
      <c r="F290" s="226" t="s">
        <v>392</v>
      </c>
      <c r="G290" s="224"/>
      <c r="H290" s="225" t="s">
        <v>19</v>
      </c>
      <c r="I290" s="227"/>
      <c r="J290" s="224"/>
      <c r="K290" s="224"/>
      <c r="L290" s="228"/>
      <c r="M290" s="229"/>
      <c r="N290" s="230"/>
      <c r="O290" s="230"/>
      <c r="P290" s="230"/>
      <c r="Q290" s="230"/>
      <c r="R290" s="230"/>
      <c r="S290" s="230"/>
      <c r="T290" s="231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2" t="s">
        <v>142</v>
      </c>
      <c r="AU290" s="232" t="s">
        <v>82</v>
      </c>
      <c r="AV290" s="13" t="s">
        <v>80</v>
      </c>
      <c r="AW290" s="13" t="s">
        <v>33</v>
      </c>
      <c r="AX290" s="13" t="s">
        <v>72</v>
      </c>
      <c r="AY290" s="232" t="s">
        <v>131</v>
      </c>
    </row>
    <row r="291" s="13" customFormat="1">
      <c r="A291" s="13"/>
      <c r="B291" s="223"/>
      <c r="C291" s="224"/>
      <c r="D291" s="218" t="s">
        <v>142</v>
      </c>
      <c r="E291" s="225" t="s">
        <v>19</v>
      </c>
      <c r="F291" s="226" t="s">
        <v>421</v>
      </c>
      <c r="G291" s="224"/>
      <c r="H291" s="225" t="s">
        <v>19</v>
      </c>
      <c r="I291" s="227"/>
      <c r="J291" s="224"/>
      <c r="K291" s="224"/>
      <c r="L291" s="228"/>
      <c r="M291" s="229"/>
      <c r="N291" s="230"/>
      <c r="O291" s="230"/>
      <c r="P291" s="230"/>
      <c r="Q291" s="230"/>
      <c r="R291" s="230"/>
      <c r="S291" s="230"/>
      <c r="T291" s="231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2" t="s">
        <v>142</v>
      </c>
      <c r="AU291" s="232" t="s">
        <v>82</v>
      </c>
      <c r="AV291" s="13" t="s">
        <v>80</v>
      </c>
      <c r="AW291" s="13" t="s">
        <v>33</v>
      </c>
      <c r="AX291" s="13" t="s">
        <v>72</v>
      </c>
      <c r="AY291" s="232" t="s">
        <v>131</v>
      </c>
    </row>
    <row r="292" s="14" customFormat="1">
      <c r="A292" s="14"/>
      <c r="B292" s="233"/>
      <c r="C292" s="234"/>
      <c r="D292" s="218" t="s">
        <v>142</v>
      </c>
      <c r="E292" s="235" t="s">
        <v>19</v>
      </c>
      <c r="F292" s="236" t="s">
        <v>422</v>
      </c>
      <c r="G292" s="234"/>
      <c r="H292" s="237">
        <v>535</v>
      </c>
      <c r="I292" s="238"/>
      <c r="J292" s="234"/>
      <c r="K292" s="234"/>
      <c r="L292" s="239"/>
      <c r="M292" s="240"/>
      <c r="N292" s="241"/>
      <c r="O292" s="241"/>
      <c r="P292" s="241"/>
      <c r="Q292" s="241"/>
      <c r="R292" s="241"/>
      <c r="S292" s="241"/>
      <c r="T292" s="242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3" t="s">
        <v>142</v>
      </c>
      <c r="AU292" s="243" t="s">
        <v>82</v>
      </c>
      <c r="AV292" s="14" t="s">
        <v>82</v>
      </c>
      <c r="AW292" s="14" t="s">
        <v>33</v>
      </c>
      <c r="AX292" s="14" t="s">
        <v>72</v>
      </c>
      <c r="AY292" s="243" t="s">
        <v>131</v>
      </c>
    </row>
    <row r="293" s="2" customFormat="1" ht="24.15" customHeight="1">
      <c r="A293" s="39"/>
      <c r="B293" s="40"/>
      <c r="C293" s="205" t="s">
        <v>423</v>
      </c>
      <c r="D293" s="205" t="s">
        <v>133</v>
      </c>
      <c r="E293" s="206" t="s">
        <v>424</v>
      </c>
      <c r="F293" s="207" t="s">
        <v>425</v>
      </c>
      <c r="G293" s="208" t="s">
        <v>136</v>
      </c>
      <c r="H293" s="209">
        <v>1085.4000000000001</v>
      </c>
      <c r="I293" s="210"/>
      <c r="J293" s="211">
        <f>ROUND(I293*H293,2)</f>
        <v>0</v>
      </c>
      <c r="K293" s="207" t="s">
        <v>137</v>
      </c>
      <c r="L293" s="45"/>
      <c r="M293" s="212" t="s">
        <v>19</v>
      </c>
      <c r="N293" s="213" t="s">
        <v>43</v>
      </c>
      <c r="O293" s="85"/>
      <c r="P293" s="214">
        <f>O293*H293</f>
        <v>0</v>
      </c>
      <c r="Q293" s="214">
        <v>0</v>
      </c>
      <c r="R293" s="214">
        <f>Q293*H293</f>
        <v>0</v>
      </c>
      <c r="S293" s="214">
        <v>0</v>
      </c>
      <c r="T293" s="215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16" t="s">
        <v>138</v>
      </c>
      <c r="AT293" s="216" t="s">
        <v>133</v>
      </c>
      <c r="AU293" s="216" t="s">
        <v>82</v>
      </c>
      <c r="AY293" s="18" t="s">
        <v>131</v>
      </c>
      <c r="BE293" s="217">
        <f>IF(N293="základní",J293,0)</f>
        <v>0</v>
      </c>
      <c r="BF293" s="217">
        <f>IF(N293="snížená",J293,0)</f>
        <v>0</v>
      </c>
      <c r="BG293" s="217">
        <f>IF(N293="zákl. přenesená",J293,0)</f>
        <v>0</v>
      </c>
      <c r="BH293" s="217">
        <f>IF(N293="sníž. přenesená",J293,0)</f>
        <v>0</v>
      </c>
      <c r="BI293" s="217">
        <f>IF(N293="nulová",J293,0)</f>
        <v>0</v>
      </c>
      <c r="BJ293" s="18" t="s">
        <v>80</v>
      </c>
      <c r="BK293" s="217">
        <f>ROUND(I293*H293,2)</f>
        <v>0</v>
      </c>
      <c r="BL293" s="18" t="s">
        <v>138</v>
      </c>
      <c r="BM293" s="216" t="s">
        <v>426</v>
      </c>
    </row>
    <row r="294" s="2" customFormat="1">
      <c r="A294" s="39"/>
      <c r="B294" s="40"/>
      <c r="C294" s="41"/>
      <c r="D294" s="218" t="s">
        <v>140</v>
      </c>
      <c r="E294" s="41"/>
      <c r="F294" s="219" t="s">
        <v>427</v>
      </c>
      <c r="G294" s="41"/>
      <c r="H294" s="41"/>
      <c r="I294" s="220"/>
      <c r="J294" s="41"/>
      <c r="K294" s="41"/>
      <c r="L294" s="45"/>
      <c r="M294" s="221"/>
      <c r="N294" s="222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140</v>
      </c>
      <c r="AU294" s="18" t="s">
        <v>82</v>
      </c>
    </row>
    <row r="295" s="13" customFormat="1">
      <c r="A295" s="13"/>
      <c r="B295" s="223"/>
      <c r="C295" s="224"/>
      <c r="D295" s="218" t="s">
        <v>142</v>
      </c>
      <c r="E295" s="225" t="s">
        <v>19</v>
      </c>
      <c r="F295" s="226" t="s">
        <v>392</v>
      </c>
      <c r="G295" s="224"/>
      <c r="H295" s="225" t="s">
        <v>19</v>
      </c>
      <c r="I295" s="227"/>
      <c r="J295" s="224"/>
      <c r="K295" s="224"/>
      <c r="L295" s="228"/>
      <c r="M295" s="229"/>
      <c r="N295" s="230"/>
      <c r="O295" s="230"/>
      <c r="P295" s="230"/>
      <c r="Q295" s="230"/>
      <c r="R295" s="230"/>
      <c r="S295" s="230"/>
      <c r="T295" s="231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2" t="s">
        <v>142</v>
      </c>
      <c r="AU295" s="232" t="s">
        <v>82</v>
      </c>
      <c r="AV295" s="13" t="s">
        <v>80</v>
      </c>
      <c r="AW295" s="13" t="s">
        <v>33</v>
      </c>
      <c r="AX295" s="13" t="s">
        <v>72</v>
      </c>
      <c r="AY295" s="232" t="s">
        <v>131</v>
      </c>
    </row>
    <row r="296" s="13" customFormat="1">
      <c r="A296" s="13"/>
      <c r="B296" s="223"/>
      <c r="C296" s="224"/>
      <c r="D296" s="218" t="s">
        <v>142</v>
      </c>
      <c r="E296" s="225" t="s">
        <v>19</v>
      </c>
      <c r="F296" s="226" t="s">
        <v>428</v>
      </c>
      <c r="G296" s="224"/>
      <c r="H296" s="225" t="s">
        <v>19</v>
      </c>
      <c r="I296" s="227"/>
      <c r="J296" s="224"/>
      <c r="K296" s="224"/>
      <c r="L296" s="228"/>
      <c r="M296" s="229"/>
      <c r="N296" s="230"/>
      <c r="O296" s="230"/>
      <c r="P296" s="230"/>
      <c r="Q296" s="230"/>
      <c r="R296" s="230"/>
      <c r="S296" s="230"/>
      <c r="T296" s="231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2" t="s">
        <v>142</v>
      </c>
      <c r="AU296" s="232" t="s">
        <v>82</v>
      </c>
      <c r="AV296" s="13" t="s">
        <v>80</v>
      </c>
      <c r="AW296" s="13" t="s">
        <v>33</v>
      </c>
      <c r="AX296" s="13" t="s">
        <v>72</v>
      </c>
      <c r="AY296" s="232" t="s">
        <v>131</v>
      </c>
    </row>
    <row r="297" s="14" customFormat="1">
      <c r="A297" s="14"/>
      <c r="B297" s="233"/>
      <c r="C297" s="234"/>
      <c r="D297" s="218" t="s">
        <v>142</v>
      </c>
      <c r="E297" s="235" t="s">
        <v>19</v>
      </c>
      <c r="F297" s="236" t="s">
        <v>429</v>
      </c>
      <c r="G297" s="234"/>
      <c r="H297" s="237">
        <v>1085.4000000000001</v>
      </c>
      <c r="I297" s="238"/>
      <c r="J297" s="234"/>
      <c r="K297" s="234"/>
      <c r="L297" s="239"/>
      <c r="M297" s="240"/>
      <c r="N297" s="241"/>
      <c r="O297" s="241"/>
      <c r="P297" s="241"/>
      <c r="Q297" s="241"/>
      <c r="R297" s="241"/>
      <c r="S297" s="241"/>
      <c r="T297" s="242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3" t="s">
        <v>142</v>
      </c>
      <c r="AU297" s="243" t="s">
        <v>82</v>
      </c>
      <c r="AV297" s="14" t="s">
        <v>82</v>
      </c>
      <c r="AW297" s="14" t="s">
        <v>33</v>
      </c>
      <c r="AX297" s="14" t="s">
        <v>72</v>
      </c>
      <c r="AY297" s="243" t="s">
        <v>131</v>
      </c>
    </row>
    <row r="298" s="2" customFormat="1" ht="24.15" customHeight="1">
      <c r="A298" s="39"/>
      <c r="B298" s="40"/>
      <c r="C298" s="205" t="s">
        <v>430</v>
      </c>
      <c r="D298" s="205" t="s">
        <v>133</v>
      </c>
      <c r="E298" s="206" t="s">
        <v>431</v>
      </c>
      <c r="F298" s="207" t="s">
        <v>432</v>
      </c>
      <c r="G298" s="208" t="s">
        <v>136</v>
      </c>
      <c r="H298" s="209">
        <v>1465</v>
      </c>
      <c r="I298" s="210"/>
      <c r="J298" s="211">
        <f>ROUND(I298*H298,2)</f>
        <v>0</v>
      </c>
      <c r="K298" s="207" t="s">
        <v>137</v>
      </c>
      <c r="L298" s="45"/>
      <c r="M298" s="212" t="s">
        <v>19</v>
      </c>
      <c r="N298" s="213" t="s">
        <v>43</v>
      </c>
      <c r="O298" s="85"/>
      <c r="P298" s="214">
        <f>O298*H298</f>
        <v>0</v>
      </c>
      <c r="Q298" s="214">
        <v>0</v>
      </c>
      <c r="R298" s="214">
        <f>Q298*H298</f>
        <v>0</v>
      </c>
      <c r="S298" s="214">
        <v>0</v>
      </c>
      <c r="T298" s="215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16" t="s">
        <v>138</v>
      </c>
      <c r="AT298" s="216" t="s">
        <v>133</v>
      </c>
      <c r="AU298" s="216" t="s">
        <v>82</v>
      </c>
      <c r="AY298" s="18" t="s">
        <v>131</v>
      </c>
      <c r="BE298" s="217">
        <f>IF(N298="základní",J298,0)</f>
        <v>0</v>
      </c>
      <c r="BF298" s="217">
        <f>IF(N298="snížená",J298,0)</f>
        <v>0</v>
      </c>
      <c r="BG298" s="217">
        <f>IF(N298="zákl. přenesená",J298,0)</f>
        <v>0</v>
      </c>
      <c r="BH298" s="217">
        <f>IF(N298="sníž. přenesená",J298,0)</f>
        <v>0</v>
      </c>
      <c r="BI298" s="217">
        <f>IF(N298="nulová",J298,0)</f>
        <v>0</v>
      </c>
      <c r="BJ298" s="18" t="s">
        <v>80</v>
      </c>
      <c r="BK298" s="217">
        <f>ROUND(I298*H298,2)</f>
        <v>0</v>
      </c>
      <c r="BL298" s="18" t="s">
        <v>138</v>
      </c>
      <c r="BM298" s="216" t="s">
        <v>433</v>
      </c>
    </row>
    <row r="299" s="2" customFormat="1">
      <c r="A299" s="39"/>
      <c r="B299" s="40"/>
      <c r="C299" s="41"/>
      <c r="D299" s="218" t="s">
        <v>140</v>
      </c>
      <c r="E299" s="41"/>
      <c r="F299" s="219" t="s">
        <v>434</v>
      </c>
      <c r="G299" s="41"/>
      <c r="H299" s="41"/>
      <c r="I299" s="220"/>
      <c r="J299" s="41"/>
      <c r="K299" s="41"/>
      <c r="L299" s="45"/>
      <c r="M299" s="221"/>
      <c r="N299" s="222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140</v>
      </c>
      <c r="AU299" s="18" t="s">
        <v>82</v>
      </c>
    </row>
    <row r="300" s="13" customFormat="1">
      <c r="A300" s="13"/>
      <c r="B300" s="223"/>
      <c r="C300" s="224"/>
      <c r="D300" s="218" t="s">
        <v>142</v>
      </c>
      <c r="E300" s="225" t="s">
        <v>19</v>
      </c>
      <c r="F300" s="226" t="s">
        <v>392</v>
      </c>
      <c r="G300" s="224"/>
      <c r="H300" s="225" t="s">
        <v>19</v>
      </c>
      <c r="I300" s="227"/>
      <c r="J300" s="224"/>
      <c r="K300" s="224"/>
      <c r="L300" s="228"/>
      <c r="M300" s="229"/>
      <c r="N300" s="230"/>
      <c r="O300" s="230"/>
      <c r="P300" s="230"/>
      <c r="Q300" s="230"/>
      <c r="R300" s="230"/>
      <c r="S300" s="230"/>
      <c r="T300" s="231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2" t="s">
        <v>142</v>
      </c>
      <c r="AU300" s="232" t="s">
        <v>82</v>
      </c>
      <c r="AV300" s="13" t="s">
        <v>80</v>
      </c>
      <c r="AW300" s="13" t="s">
        <v>33</v>
      </c>
      <c r="AX300" s="13" t="s">
        <v>72</v>
      </c>
      <c r="AY300" s="232" t="s">
        <v>131</v>
      </c>
    </row>
    <row r="301" s="13" customFormat="1">
      <c r="A301" s="13"/>
      <c r="B301" s="223"/>
      <c r="C301" s="224"/>
      <c r="D301" s="218" t="s">
        <v>142</v>
      </c>
      <c r="E301" s="225" t="s">
        <v>19</v>
      </c>
      <c r="F301" s="226" t="s">
        <v>435</v>
      </c>
      <c r="G301" s="224"/>
      <c r="H301" s="225" t="s">
        <v>19</v>
      </c>
      <c r="I301" s="227"/>
      <c r="J301" s="224"/>
      <c r="K301" s="224"/>
      <c r="L301" s="228"/>
      <c r="M301" s="229"/>
      <c r="N301" s="230"/>
      <c r="O301" s="230"/>
      <c r="P301" s="230"/>
      <c r="Q301" s="230"/>
      <c r="R301" s="230"/>
      <c r="S301" s="230"/>
      <c r="T301" s="231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2" t="s">
        <v>142</v>
      </c>
      <c r="AU301" s="232" t="s">
        <v>82</v>
      </c>
      <c r="AV301" s="13" t="s">
        <v>80</v>
      </c>
      <c r="AW301" s="13" t="s">
        <v>33</v>
      </c>
      <c r="AX301" s="13" t="s">
        <v>72</v>
      </c>
      <c r="AY301" s="232" t="s">
        <v>131</v>
      </c>
    </row>
    <row r="302" s="14" customFormat="1">
      <c r="A302" s="14"/>
      <c r="B302" s="233"/>
      <c r="C302" s="234"/>
      <c r="D302" s="218" t="s">
        <v>142</v>
      </c>
      <c r="E302" s="235" t="s">
        <v>19</v>
      </c>
      <c r="F302" s="236" t="s">
        <v>415</v>
      </c>
      <c r="G302" s="234"/>
      <c r="H302" s="237">
        <v>1005</v>
      </c>
      <c r="I302" s="238"/>
      <c r="J302" s="234"/>
      <c r="K302" s="234"/>
      <c r="L302" s="239"/>
      <c r="M302" s="240"/>
      <c r="N302" s="241"/>
      <c r="O302" s="241"/>
      <c r="P302" s="241"/>
      <c r="Q302" s="241"/>
      <c r="R302" s="241"/>
      <c r="S302" s="241"/>
      <c r="T302" s="242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3" t="s">
        <v>142</v>
      </c>
      <c r="AU302" s="243" t="s">
        <v>82</v>
      </c>
      <c r="AV302" s="14" t="s">
        <v>82</v>
      </c>
      <c r="AW302" s="14" t="s">
        <v>33</v>
      </c>
      <c r="AX302" s="14" t="s">
        <v>72</v>
      </c>
      <c r="AY302" s="243" t="s">
        <v>131</v>
      </c>
    </row>
    <row r="303" s="14" customFormat="1">
      <c r="A303" s="14"/>
      <c r="B303" s="233"/>
      <c r="C303" s="234"/>
      <c r="D303" s="218" t="s">
        <v>142</v>
      </c>
      <c r="E303" s="235" t="s">
        <v>19</v>
      </c>
      <c r="F303" s="236" t="s">
        <v>408</v>
      </c>
      <c r="G303" s="234"/>
      <c r="H303" s="237">
        <v>460</v>
      </c>
      <c r="I303" s="238"/>
      <c r="J303" s="234"/>
      <c r="K303" s="234"/>
      <c r="L303" s="239"/>
      <c r="M303" s="240"/>
      <c r="N303" s="241"/>
      <c r="O303" s="241"/>
      <c r="P303" s="241"/>
      <c r="Q303" s="241"/>
      <c r="R303" s="241"/>
      <c r="S303" s="241"/>
      <c r="T303" s="242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3" t="s">
        <v>142</v>
      </c>
      <c r="AU303" s="243" t="s">
        <v>82</v>
      </c>
      <c r="AV303" s="14" t="s">
        <v>82</v>
      </c>
      <c r="AW303" s="14" t="s">
        <v>33</v>
      </c>
      <c r="AX303" s="14" t="s">
        <v>72</v>
      </c>
      <c r="AY303" s="243" t="s">
        <v>131</v>
      </c>
    </row>
    <row r="304" s="2" customFormat="1" ht="24.15" customHeight="1">
      <c r="A304" s="39"/>
      <c r="B304" s="40"/>
      <c r="C304" s="205" t="s">
        <v>436</v>
      </c>
      <c r="D304" s="205" t="s">
        <v>133</v>
      </c>
      <c r="E304" s="206" t="s">
        <v>437</v>
      </c>
      <c r="F304" s="207" t="s">
        <v>438</v>
      </c>
      <c r="G304" s="208" t="s">
        <v>136</v>
      </c>
      <c r="H304" s="209">
        <v>460</v>
      </c>
      <c r="I304" s="210"/>
      <c r="J304" s="211">
        <f>ROUND(I304*H304,2)</f>
        <v>0</v>
      </c>
      <c r="K304" s="207" t="s">
        <v>137</v>
      </c>
      <c r="L304" s="45"/>
      <c r="M304" s="212" t="s">
        <v>19</v>
      </c>
      <c r="N304" s="213" t="s">
        <v>43</v>
      </c>
      <c r="O304" s="85"/>
      <c r="P304" s="214">
        <f>O304*H304</f>
        <v>0</v>
      </c>
      <c r="Q304" s="214">
        <v>0</v>
      </c>
      <c r="R304" s="214">
        <f>Q304*H304</f>
        <v>0</v>
      </c>
      <c r="S304" s="214">
        <v>0</v>
      </c>
      <c r="T304" s="215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16" t="s">
        <v>138</v>
      </c>
      <c r="AT304" s="216" t="s">
        <v>133</v>
      </c>
      <c r="AU304" s="216" t="s">
        <v>82</v>
      </c>
      <c r="AY304" s="18" t="s">
        <v>131</v>
      </c>
      <c r="BE304" s="217">
        <f>IF(N304="základní",J304,0)</f>
        <v>0</v>
      </c>
      <c r="BF304" s="217">
        <f>IF(N304="snížená",J304,0)</f>
        <v>0</v>
      </c>
      <c r="BG304" s="217">
        <f>IF(N304="zákl. přenesená",J304,0)</f>
        <v>0</v>
      </c>
      <c r="BH304" s="217">
        <f>IF(N304="sníž. přenesená",J304,0)</f>
        <v>0</v>
      </c>
      <c r="BI304" s="217">
        <f>IF(N304="nulová",J304,0)</f>
        <v>0</v>
      </c>
      <c r="BJ304" s="18" t="s">
        <v>80</v>
      </c>
      <c r="BK304" s="217">
        <f>ROUND(I304*H304,2)</f>
        <v>0</v>
      </c>
      <c r="BL304" s="18" t="s">
        <v>138</v>
      </c>
      <c r="BM304" s="216" t="s">
        <v>439</v>
      </c>
    </row>
    <row r="305" s="2" customFormat="1">
      <c r="A305" s="39"/>
      <c r="B305" s="40"/>
      <c r="C305" s="41"/>
      <c r="D305" s="218" t="s">
        <v>140</v>
      </c>
      <c r="E305" s="41"/>
      <c r="F305" s="219" t="s">
        <v>440</v>
      </c>
      <c r="G305" s="41"/>
      <c r="H305" s="41"/>
      <c r="I305" s="220"/>
      <c r="J305" s="41"/>
      <c r="K305" s="41"/>
      <c r="L305" s="45"/>
      <c r="M305" s="221"/>
      <c r="N305" s="222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140</v>
      </c>
      <c r="AU305" s="18" t="s">
        <v>82</v>
      </c>
    </row>
    <row r="306" s="2" customFormat="1">
      <c r="A306" s="39"/>
      <c r="B306" s="40"/>
      <c r="C306" s="41"/>
      <c r="D306" s="218" t="s">
        <v>167</v>
      </c>
      <c r="E306" s="41"/>
      <c r="F306" s="244" t="s">
        <v>441</v>
      </c>
      <c r="G306" s="41"/>
      <c r="H306" s="41"/>
      <c r="I306" s="220"/>
      <c r="J306" s="41"/>
      <c r="K306" s="41"/>
      <c r="L306" s="45"/>
      <c r="M306" s="221"/>
      <c r="N306" s="222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167</v>
      </c>
      <c r="AU306" s="18" t="s">
        <v>82</v>
      </c>
    </row>
    <row r="307" s="13" customFormat="1">
      <c r="A307" s="13"/>
      <c r="B307" s="223"/>
      <c r="C307" s="224"/>
      <c r="D307" s="218" t="s">
        <v>142</v>
      </c>
      <c r="E307" s="225" t="s">
        <v>19</v>
      </c>
      <c r="F307" s="226" t="s">
        <v>392</v>
      </c>
      <c r="G307" s="224"/>
      <c r="H307" s="225" t="s">
        <v>19</v>
      </c>
      <c r="I307" s="227"/>
      <c r="J307" s="224"/>
      <c r="K307" s="224"/>
      <c r="L307" s="228"/>
      <c r="M307" s="229"/>
      <c r="N307" s="230"/>
      <c r="O307" s="230"/>
      <c r="P307" s="230"/>
      <c r="Q307" s="230"/>
      <c r="R307" s="230"/>
      <c r="S307" s="230"/>
      <c r="T307" s="231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2" t="s">
        <v>142</v>
      </c>
      <c r="AU307" s="232" t="s">
        <v>82</v>
      </c>
      <c r="AV307" s="13" t="s">
        <v>80</v>
      </c>
      <c r="AW307" s="13" t="s">
        <v>33</v>
      </c>
      <c r="AX307" s="13" t="s">
        <v>72</v>
      </c>
      <c r="AY307" s="232" t="s">
        <v>131</v>
      </c>
    </row>
    <row r="308" s="13" customFormat="1">
      <c r="A308" s="13"/>
      <c r="B308" s="223"/>
      <c r="C308" s="224"/>
      <c r="D308" s="218" t="s">
        <v>142</v>
      </c>
      <c r="E308" s="225" t="s">
        <v>19</v>
      </c>
      <c r="F308" s="226" t="s">
        <v>442</v>
      </c>
      <c r="G308" s="224"/>
      <c r="H308" s="225" t="s">
        <v>19</v>
      </c>
      <c r="I308" s="227"/>
      <c r="J308" s="224"/>
      <c r="K308" s="224"/>
      <c r="L308" s="228"/>
      <c r="M308" s="229"/>
      <c r="N308" s="230"/>
      <c r="O308" s="230"/>
      <c r="P308" s="230"/>
      <c r="Q308" s="230"/>
      <c r="R308" s="230"/>
      <c r="S308" s="230"/>
      <c r="T308" s="23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2" t="s">
        <v>142</v>
      </c>
      <c r="AU308" s="232" t="s">
        <v>82</v>
      </c>
      <c r="AV308" s="13" t="s">
        <v>80</v>
      </c>
      <c r="AW308" s="13" t="s">
        <v>33</v>
      </c>
      <c r="AX308" s="13" t="s">
        <v>72</v>
      </c>
      <c r="AY308" s="232" t="s">
        <v>131</v>
      </c>
    </row>
    <row r="309" s="14" customFormat="1">
      <c r="A309" s="14"/>
      <c r="B309" s="233"/>
      <c r="C309" s="234"/>
      <c r="D309" s="218" t="s">
        <v>142</v>
      </c>
      <c r="E309" s="235" t="s">
        <v>19</v>
      </c>
      <c r="F309" s="236" t="s">
        <v>408</v>
      </c>
      <c r="G309" s="234"/>
      <c r="H309" s="237">
        <v>460</v>
      </c>
      <c r="I309" s="238"/>
      <c r="J309" s="234"/>
      <c r="K309" s="234"/>
      <c r="L309" s="239"/>
      <c r="M309" s="240"/>
      <c r="N309" s="241"/>
      <c r="O309" s="241"/>
      <c r="P309" s="241"/>
      <c r="Q309" s="241"/>
      <c r="R309" s="241"/>
      <c r="S309" s="241"/>
      <c r="T309" s="242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3" t="s">
        <v>142</v>
      </c>
      <c r="AU309" s="243" t="s">
        <v>82</v>
      </c>
      <c r="AV309" s="14" t="s">
        <v>82</v>
      </c>
      <c r="AW309" s="14" t="s">
        <v>33</v>
      </c>
      <c r="AX309" s="14" t="s">
        <v>72</v>
      </c>
      <c r="AY309" s="243" t="s">
        <v>131</v>
      </c>
    </row>
    <row r="310" s="2" customFormat="1" ht="24.15" customHeight="1">
      <c r="A310" s="39"/>
      <c r="B310" s="40"/>
      <c r="C310" s="205" t="s">
        <v>443</v>
      </c>
      <c r="D310" s="205" t="s">
        <v>133</v>
      </c>
      <c r="E310" s="206" t="s">
        <v>444</v>
      </c>
      <c r="F310" s="207" t="s">
        <v>445</v>
      </c>
      <c r="G310" s="208" t="s">
        <v>136</v>
      </c>
      <c r="H310" s="209">
        <v>2010</v>
      </c>
      <c r="I310" s="210"/>
      <c r="J310" s="211">
        <f>ROUND(I310*H310,2)</f>
        <v>0</v>
      </c>
      <c r="K310" s="207" t="s">
        <v>19</v>
      </c>
      <c r="L310" s="45"/>
      <c r="M310" s="212" t="s">
        <v>19</v>
      </c>
      <c r="N310" s="213" t="s">
        <v>43</v>
      </c>
      <c r="O310" s="85"/>
      <c r="P310" s="214">
        <f>O310*H310</f>
        <v>0</v>
      </c>
      <c r="Q310" s="214">
        <v>0</v>
      </c>
      <c r="R310" s="214">
        <f>Q310*H310</f>
        <v>0</v>
      </c>
      <c r="S310" s="214">
        <v>0</v>
      </c>
      <c r="T310" s="215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16" t="s">
        <v>138</v>
      </c>
      <c r="AT310" s="216" t="s">
        <v>133</v>
      </c>
      <c r="AU310" s="216" t="s">
        <v>82</v>
      </c>
      <c r="AY310" s="18" t="s">
        <v>131</v>
      </c>
      <c r="BE310" s="217">
        <f>IF(N310="základní",J310,0)</f>
        <v>0</v>
      </c>
      <c r="BF310" s="217">
        <f>IF(N310="snížená",J310,0)</f>
        <v>0</v>
      </c>
      <c r="BG310" s="217">
        <f>IF(N310="zákl. přenesená",J310,0)</f>
        <v>0</v>
      </c>
      <c r="BH310" s="217">
        <f>IF(N310="sníž. přenesená",J310,0)</f>
        <v>0</v>
      </c>
      <c r="BI310" s="217">
        <f>IF(N310="nulová",J310,0)</f>
        <v>0</v>
      </c>
      <c r="BJ310" s="18" t="s">
        <v>80</v>
      </c>
      <c r="BK310" s="217">
        <f>ROUND(I310*H310,2)</f>
        <v>0</v>
      </c>
      <c r="BL310" s="18" t="s">
        <v>138</v>
      </c>
      <c r="BM310" s="216" t="s">
        <v>446</v>
      </c>
    </row>
    <row r="311" s="2" customFormat="1">
      <c r="A311" s="39"/>
      <c r="B311" s="40"/>
      <c r="C311" s="41"/>
      <c r="D311" s="218" t="s">
        <v>140</v>
      </c>
      <c r="E311" s="41"/>
      <c r="F311" s="219" t="s">
        <v>447</v>
      </c>
      <c r="G311" s="41"/>
      <c r="H311" s="41"/>
      <c r="I311" s="220"/>
      <c r="J311" s="41"/>
      <c r="K311" s="41"/>
      <c r="L311" s="45"/>
      <c r="M311" s="221"/>
      <c r="N311" s="222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140</v>
      </c>
      <c r="AU311" s="18" t="s">
        <v>82</v>
      </c>
    </row>
    <row r="312" s="13" customFormat="1">
      <c r="A312" s="13"/>
      <c r="B312" s="223"/>
      <c r="C312" s="224"/>
      <c r="D312" s="218" t="s">
        <v>142</v>
      </c>
      <c r="E312" s="225" t="s">
        <v>19</v>
      </c>
      <c r="F312" s="226" t="s">
        <v>392</v>
      </c>
      <c r="G312" s="224"/>
      <c r="H312" s="225" t="s">
        <v>19</v>
      </c>
      <c r="I312" s="227"/>
      <c r="J312" s="224"/>
      <c r="K312" s="224"/>
      <c r="L312" s="228"/>
      <c r="M312" s="229"/>
      <c r="N312" s="230"/>
      <c r="O312" s="230"/>
      <c r="P312" s="230"/>
      <c r="Q312" s="230"/>
      <c r="R312" s="230"/>
      <c r="S312" s="230"/>
      <c r="T312" s="231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2" t="s">
        <v>142</v>
      </c>
      <c r="AU312" s="232" t="s">
        <v>82</v>
      </c>
      <c r="AV312" s="13" t="s">
        <v>80</v>
      </c>
      <c r="AW312" s="13" t="s">
        <v>33</v>
      </c>
      <c r="AX312" s="13" t="s">
        <v>72</v>
      </c>
      <c r="AY312" s="232" t="s">
        <v>131</v>
      </c>
    </row>
    <row r="313" s="13" customFormat="1">
      <c r="A313" s="13"/>
      <c r="B313" s="223"/>
      <c r="C313" s="224"/>
      <c r="D313" s="218" t="s">
        <v>142</v>
      </c>
      <c r="E313" s="225" t="s">
        <v>19</v>
      </c>
      <c r="F313" s="226" t="s">
        <v>448</v>
      </c>
      <c r="G313" s="224"/>
      <c r="H313" s="225" t="s">
        <v>19</v>
      </c>
      <c r="I313" s="227"/>
      <c r="J313" s="224"/>
      <c r="K313" s="224"/>
      <c r="L313" s="228"/>
      <c r="M313" s="229"/>
      <c r="N313" s="230"/>
      <c r="O313" s="230"/>
      <c r="P313" s="230"/>
      <c r="Q313" s="230"/>
      <c r="R313" s="230"/>
      <c r="S313" s="230"/>
      <c r="T313" s="231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2" t="s">
        <v>142</v>
      </c>
      <c r="AU313" s="232" t="s">
        <v>82</v>
      </c>
      <c r="AV313" s="13" t="s">
        <v>80</v>
      </c>
      <c r="AW313" s="13" t="s">
        <v>33</v>
      </c>
      <c r="AX313" s="13" t="s">
        <v>72</v>
      </c>
      <c r="AY313" s="232" t="s">
        <v>131</v>
      </c>
    </row>
    <row r="314" s="14" customFormat="1">
      <c r="A314" s="14"/>
      <c r="B314" s="233"/>
      <c r="C314" s="234"/>
      <c r="D314" s="218" t="s">
        <v>142</v>
      </c>
      <c r="E314" s="235" t="s">
        <v>19</v>
      </c>
      <c r="F314" s="236" t="s">
        <v>449</v>
      </c>
      <c r="G314" s="234"/>
      <c r="H314" s="237">
        <v>2010</v>
      </c>
      <c r="I314" s="238"/>
      <c r="J314" s="234"/>
      <c r="K314" s="234"/>
      <c r="L314" s="239"/>
      <c r="M314" s="240"/>
      <c r="N314" s="241"/>
      <c r="O314" s="241"/>
      <c r="P314" s="241"/>
      <c r="Q314" s="241"/>
      <c r="R314" s="241"/>
      <c r="S314" s="241"/>
      <c r="T314" s="242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3" t="s">
        <v>142</v>
      </c>
      <c r="AU314" s="243" t="s">
        <v>82</v>
      </c>
      <c r="AV314" s="14" t="s">
        <v>82</v>
      </c>
      <c r="AW314" s="14" t="s">
        <v>33</v>
      </c>
      <c r="AX314" s="14" t="s">
        <v>72</v>
      </c>
      <c r="AY314" s="243" t="s">
        <v>131</v>
      </c>
    </row>
    <row r="315" s="2" customFormat="1" ht="24.15" customHeight="1">
      <c r="A315" s="39"/>
      <c r="B315" s="40"/>
      <c r="C315" s="205" t="s">
        <v>450</v>
      </c>
      <c r="D315" s="205" t="s">
        <v>133</v>
      </c>
      <c r="E315" s="206" t="s">
        <v>451</v>
      </c>
      <c r="F315" s="207" t="s">
        <v>452</v>
      </c>
      <c r="G315" s="208" t="s">
        <v>136</v>
      </c>
      <c r="H315" s="209">
        <v>1005</v>
      </c>
      <c r="I315" s="210"/>
      <c r="J315" s="211">
        <f>ROUND(I315*H315,2)</f>
        <v>0</v>
      </c>
      <c r="K315" s="207" t="s">
        <v>19</v>
      </c>
      <c r="L315" s="45"/>
      <c r="M315" s="212" t="s">
        <v>19</v>
      </c>
      <c r="N315" s="213" t="s">
        <v>43</v>
      </c>
      <c r="O315" s="85"/>
      <c r="P315" s="214">
        <f>O315*H315</f>
        <v>0</v>
      </c>
      <c r="Q315" s="214">
        <v>0</v>
      </c>
      <c r="R315" s="214">
        <f>Q315*H315</f>
        <v>0</v>
      </c>
      <c r="S315" s="214">
        <v>0</v>
      </c>
      <c r="T315" s="215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16" t="s">
        <v>138</v>
      </c>
      <c r="AT315" s="216" t="s">
        <v>133</v>
      </c>
      <c r="AU315" s="216" t="s">
        <v>82</v>
      </c>
      <c r="AY315" s="18" t="s">
        <v>131</v>
      </c>
      <c r="BE315" s="217">
        <f>IF(N315="základní",J315,0)</f>
        <v>0</v>
      </c>
      <c r="BF315" s="217">
        <f>IF(N315="snížená",J315,0)</f>
        <v>0</v>
      </c>
      <c r="BG315" s="217">
        <f>IF(N315="zákl. přenesená",J315,0)</f>
        <v>0</v>
      </c>
      <c r="BH315" s="217">
        <f>IF(N315="sníž. přenesená",J315,0)</f>
        <v>0</v>
      </c>
      <c r="BI315" s="217">
        <f>IF(N315="nulová",J315,0)</f>
        <v>0</v>
      </c>
      <c r="BJ315" s="18" t="s">
        <v>80</v>
      </c>
      <c r="BK315" s="217">
        <f>ROUND(I315*H315,2)</f>
        <v>0</v>
      </c>
      <c r="BL315" s="18" t="s">
        <v>138</v>
      </c>
      <c r="BM315" s="216" t="s">
        <v>453</v>
      </c>
    </row>
    <row r="316" s="2" customFormat="1">
      <c r="A316" s="39"/>
      <c r="B316" s="40"/>
      <c r="C316" s="41"/>
      <c r="D316" s="218" t="s">
        <v>140</v>
      </c>
      <c r="E316" s="41"/>
      <c r="F316" s="219" t="s">
        <v>454</v>
      </c>
      <c r="G316" s="41"/>
      <c r="H316" s="41"/>
      <c r="I316" s="220"/>
      <c r="J316" s="41"/>
      <c r="K316" s="41"/>
      <c r="L316" s="45"/>
      <c r="M316" s="221"/>
      <c r="N316" s="222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140</v>
      </c>
      <c r="AU316" s="18" t="s">
        <v>82</v>
      </c>
    </row>
    <row r="317" s="13" customFormat="1">
      <c r="A317" s="13"/>
      <c r="B317" s="223"/>
      <c r="C317" s="224"/>
      <c r="D317" s="218" t="s">
        <v>142</v>
      </c>
      <c r="E317" s="225" t="s">
        <v>19</v>
      </c>
      <c r="F317" s="226" t="s">
        <v>392</v>
      </c>
      <c r="G317" s="224"/>
      <c r="H317" s="225" t="s">
        <v>19</v>
      </c>
      <c r="I317" s="227"/>
      <c r="J317" s="224"/>
      <c r="K317" s="224"/>
      <c r="L317" s="228"/>
      <c r="M317" s="229"/>
      <c r="N317" s="230"/>
      <c r="O317" s="230"/>
      <c r="P317" s="230"/>
      <c r="Q317" s="230"/>
      <c r="R317" s="230"/>
      <c r="S317" s="230"/>
      <c r="T317" s="231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2" t="s">
        <v>142</v>
      </c>
      <c r="AU317" s="232" t="s">
        <v>82</v>
      </c>
      <c r="AV317" s="13" t="s">
        <v>80</v>
      </c>
      <c r="AW317" s="13" t="s">
        <v>33</v>
      </c>
      <c r="AX317" s="13" t="s">
        <v>72</v>
      </c>
      <c r="AY317" s="232" t="s">
        <v>131</v>
      </c>
    </row>
    <row r="318" s="13" customFormat="1">
      <c r="A318" s="13"/>
      <c r="B318" s="223"/>
      <c r="C318" s="224"/>
      <c r="D318" s="218" t="s">
        <v>142</v>
      </c>
      <c r="E318" s="225" t="s">
        <v>19</v>
      </c>
      <c r="F318" s="226" t="s">
        <v>455</v>
      </c>
      <c r="G318" s="224"/>
      <c r="H318" s="225" t="s">
        <v>19</v>
      </c>
      <c r="I318" s="227"/>
      <c r="J318" s="224"/>
      <c r="K318" s="224"/>
      <c r="L318" s="228"/>
      <c r="M318" s="229"/>
      <c r="N318" s="230"/>
      <c r="O318" s="230"/>
      <c r="P318" s="230"/>
      <c r="Q318" s="230"/>
      <c r="R318" s="230"/>
      <c r="S318" s="230"/>
      <c r="T318" s="231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2" t="s">
        <v>142</v>
      </c>
      <c r="AU318" s="232" t="s">
        <v>82</v>
      </c>
      <c r="AV318" s="13" t="s">
        <v>80</v>
      </c>
      <c r="AW318" s="13" t="s">
        <v>33</v>
      </c>
      <c r="AX318" s="13" t="s">
        <v>72</v>
      </c>
      <c r="AY318" s="232" t="s">
        <v>131</v>
      </c>
    </row>
    <row r="319" s="14" customFormat="1">
      <c r="A319" s="14"/>
      <c r="B319" s="233"/>
      <c r="C319" s="234"/>
      <c r="D319" s="218" t="s">
        <v>142</v>
      </c>
      <c r="E319" s="235" t="s">
        <v>19</v>
      </c>
      <c r="F319" s="236" t="s">
        <v>415</v>
      </c>
      <c r="G319" s="234"/>
      <c r="H319" s="237">
        <v>1005</v>
      </c>
      <c r="I319" s="238"/>
      <c r="J319" s="234"/>
      <c r="K319" s="234"/>
      <c r="L319" s="239"/>
      <c r="M319" s="240"/>
      <c r="N319" s="241"/>
      <c r="O319" s="241"/>
      <c r="P319" s="241"/>
      <c r="Q319" s="241"/>
      <c r="R319" s="241"/>
      <c r="S319" s="241"/>
      <c r="T319" s="242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3" t="s">
        <v>142</v>
      </c>
      <c r="AU319" s="243" t="s">
        <v>82</v>
      </c>
      <c r="AV319" s="14" t="s">
        <v>82</v>
      </c>
      <c r="AW319" s="14" t="s">
        <v>33</v>
      </c>
      <c r="AX319" s="14" t="s">
        <v>72</v>
      </c>
      <c r="AY319" s="243" t="s">
        <v>131</v>
      </c>
    </row>
    <row r="320" s="2" customFormat="1" ht="24.15" customHeight="1">
      <c r="A320" s="39"/>
      <c r="B320" s="40"/>
      <c r="C320" s="205" t="s">
        <v>456</v>
      </c>
      <c r="D320" s="205" t="s">
        <v>133</v>
      </c>
      <c r="E320" s="206" t="s">
        <v>457</v>
      </c>
      <c r="F320" s="207" t="s">
        <v>458</v>
      </c>
      <c r="G320" s="208" t="s">
        <v>136</v>
      </c>
      <c r="H320" s="209">
        <v>1005</v>
      </c>
      <c r="I320" s="210"/>
      <c r="J320" s="211">
        <f>ROUND(I320*H320,2)</f>
        <v>0</v>
      </c>
      <c r="K320" s="207" t="s">
        <v>137</v>
      </c>
      <c r="L320" s="45"/>
      <c r="M320" s="212" t="s">
        <v>19</v>
      </c>
      <c r="N320" s="213" t="s">
        <v>43</v>
      </c>
      <c r="O320" s="85"/>
      <c r="P320" s="214">
        <f>O320*H320</f>
        <v>0</v>
      </c>
      <c r="Q320" s="214">
        <v>0</v>
      </c>
      <c r="R320" s="214">
        <f>Q320*H320</f>
        <v>0</v>
      </c>
      <c r="S320" s="214">
        <v>0</v>
      </c>
      <c r="T320" s="215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16" t="s">
        <v>138</v>
      </c>
      <c r="AT320" s="216" t="s">
        <v>133</v>
      </c>
      <c r="AU320" s="216" t="s">
        <v>82</v>
      </c>
      <c r="AY320" s="18" t="s">
        <v>131</v>
      </c>
      <c r="BE320" s="217">
        <f>IF(N320="základní",J320,0)</f>
        <v>0</v>
      </c>
      <c r="BF320" s="217">
        <f>IF(N320="snížená",J320,0)</f>
        <v>0</v>
      </c>
      <c r="BG320" s="217">
        <f>IF(N320="zákl. přenesená",J320,0)</f>
        <v>0</v>
      </c>
      <c r="BH320" s="217">
        <f>IF(N320="sníž. přenesená",J320,0)</f>
        <v>0</v>
      </c>
      <c r="BI320" s="217">
        <f>IF(N320="nulová",J320,0)</f>
        <v>0</v>
      </c>
      <c r="BJ320" s="18" t="s">
        <v>80</v>
      </c>
      <c r="BK320" s="217">
        <f>ROUND(I320*H320,2)</f>
        <v>0</v>
      </c>
      <c r="BL320" s="18" t="s">
        <v>138</v>
      </c>
      <c r="BM320" s="216" t="s">
        <v>459</v>
      </c>
    </row>
    <row r="321" s="2" customFormat="1">
      <c r="A321" s="39"/>
      <c r="B321" s="40"/>
      <c r="C321" s="41"/>
      <c r="D321" s="218" t="s">
        <v>140</v>
      </c>
      <c r="E321" s="41"/>
      <c r="F321" s="219" t="s">
        <v>460</v>
      </c>
      <c r="G321" s="41"/>
      <c r="H321" s="41"/>
      <c r="I321" s="220"/>
      <c r="J321" s="41"/>
      <c r="K321" s="41"/>
      <c r="L321" s="45"/>
      <c r="M321" s="221"/>
      <c r="N321" s="222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140</v>
      </c>
      <c r="AU321" s="18" t="s">
        <v>82</v>
      </c>
    </row>
    <row r="322" s="13" customFormat="1">
      <c r="A322" s="13"/>
      <c r="B322" s="223"/>
      <c r="C322" s="224"/>
      <c r="D322" s="218" t="s">
        <v>142</v>
      </c>
      <c r="E322" s="225" t="s">
        <v>19</v>
      </c>
      <c r="F322" s="226" t="s">
        <v>392</v>
      </c>
      <c r="G322" s="224"/>
      <c r="H322" s="225" t="s">
        <v>19</v>
      </c>
      <c r="I322" s="227"/>
      <c r="J322" s="224"/>
      <c r="K322" s="224"/>
      <c r="L322" s="228"/>
      <c r="M322" s="229"/>
      <c r="N322" s="230"/>
      <c r="O322" s="230"/>
      <c r="P322" s="230"/>
      <c r="Q322" s="230"/>
      <c r="R322" s="230"/>
      <c r="S322" s="230"/>
      <c r="T322" s="231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2" t="s">
        <v>142</v>
      </c>
      <c r="AU322" s="232" t="s">
        <v>82</v>
      </c>
      <c r="AV322" s="13" t="s">
        <v>80</v>
      </c>
      <c r="AW322" s="13" t="s">
        <v>33</v>
      </c>
      <c r="AX322" s="13" t="s">
        <v>72</v>
      </c>
      <c r="AY322" s="232" t="s">
        <v>131</v>
      </c>
    </row>
    <row r="323" s="13" customFormat="1">
      <c r="A323" s="13"/>
      <c r="B323" s="223"/>
      <c r="C323" s="224"/>
      <c r="D323" s="218" t="s">
        <v>142</v>
      </c>
      <c r="E323" s="225" t="s">
        <v>19</v>
      </c>
      <c r="F323" s="226" t="s">
        <v>461</v>
      </c>
      <c r="G323" s="224"/>
      <c r="H323" s="225" t="s">
        <v>19</v>
      </c>
      <c r="I323" s="227"/>
      <c r="J323" s="224"/>
      <c r="K323" s="224"/>
      <c r="L323" s="228"/>
      <c r="M323" s="229"/>
      <c r="N323" s="230"/>
      <c r="O323" s="230"/>
      <c r="P323" s="230"/>
      <c r="Q323" s="230"/>
      <c r="R323" s="230"/>
      <c r="S323" s="230"/>
      <c r="T323" s="231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2" t="s">
        <v>142</v>
      </c>
      <c r="AU323" s="232" t="s">
        <v>82</v>
      </c>
      <c r="AV323" s="13" t="s">
        <v>80</v>
      </c>
      <c r="AW323" s="13" t="s">
        <v>33</v>
      </c>
      <c r="AX323" s="13" t="s">
        <v>72</v>
      </c>
      <c r="AY323" s="232" t="s">
        <v>131</v>
      </c>
    </row>
    <row r="324" s="14" customFormat="1">
      <c r="A324" s="14"/>
      <c r="B324" s="233"/>
      <c r="C324" s="234"/>
      <c r="D324" s="218" t="s">
        <v>142</v>
      </c>
      <c r="E324" s="235" t="s">
        <v>19</v>
      </c>
      <c r="F324" s="236" t="s">
        <v>415</v>
      </c>
      <c r="G324" s="234"/>
      <c r="H324" s="237">
        <v>1005</v>
      </c>
      <c r="I324" s="238"/>
      <c r="J324" s="234"/>
      <c r="K324" s="234"/>
      <c r="L324" s="239"/>
      <c r="M324" s="240"/>
      <c r="N324" s="241"/>
      <c r="O324" s="241"/>
      <c r="P324" s="241"/>
      <c r="Q324" s="241"/>
      <c r="R324" s="241"/>
      <c r="S324" s="241"/>
      <c r="T324" s="242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3" t="s">
        <v>142</v>
      </c>
      <c r="AU324" s="243" t="s">
        <v>82</v>
      </c>
      <c r="AV324" s="14" t="s">
        <v>82</v>
      </c>
      <c r="AW324" s="14" t="s">
        <v>33</v>
      </c>
      <c r="AX324" s="14" t="s">
        <v>72</v>
      </c>
      <c r="AY324" s="243" t="s">
        <v>131</v>
      </c>
    </row>
    <row r="325" s="2" customFormat="1" ht="24.15" customHeight="1">
      <c r="A325" s="39"/>
      <c r="B325" s="40"/>
      <c r="C325" s="205" t="s">
        <v>462</v>
      </c>
      <c r="D325" s="205" t="s">
        <v>133</v>
      </c>
      <c r="E325" s="206" t="s">
        <v>463</v>
      </c>
      <c r="F325" s="207" t="s">
        <v>464</v>
      </c>
      <c r="G325" s="208" t="s">
        <v>136</v>
      </c>
      <c r="H325" s="209">
        <v>460</v>
      </c>
      <c r="I325" s="210"/>
      <c r="J325" s="211">
        <f>ROUND(I325*H325,2)</f>
        <v>0</v>
      </c>
      <c r="K325" s="207" t="s">
        <v>137</v>
      </c>
      <c r="L325" s="45"/>
      <c r="M325" s="212" t="s">
        <v>19</v>
      </c>
      <c r="N325" s="213" t="s">
        <v>43</v>
      </c>
      <c r="O325" s="85"/>
      <c r="P325" s="214">
        <f>O325*H325</f>
        <v>0</v>
      </c>
      <c r="Q325" s="214">
        <v>0</v>
      </c>
      <c r="R325" s="214">
        <f>Q325*H325</f>
        <v>0</v>
      </c>
      <c r="S325" s="214">
        <v>0</v>
      </c>
      <c r="T325" s="215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16" t="s">
        <v>138</v>
      </c>
      <c r="AT325" s="216" t="s">
        <v>133</v>
      </c>
      <c r="AU325" s="216" t="s">
        <v>82</v>
      </c>
      <c r="AY325" s="18" t="s">
        <v>131</v>
      </c>
      <c r="BE325" s="217">
        <f>IF(N325="základní",J325,0)</f>
        <v>0</v>
      </c>
      <c r="BF325" s="217">
        <f>IF(N325="snížená",J325,0)</f>
        <v>0</v>
      </c>
      <c r="BG325" s="217">
        <f>IF(N325="zákl. přenesená",J325,0)</f>
        <v>0</v>
      </c>
      <c r="BH325" s="217">
        <f>IF(N325="sníž. přenesená",J325,0)</f>
        <v>0</v>
      </c>
      <c r="BI325" s="217">
        <f>IF(N325="nulová",J325,0)</f>
        <v>0</v>
      </c>
      <c r="BJ325" s="18" t="s">
        <v>80</v>
      </c>
      <c r="BK325" s="217">
        <f>ROUND(I325*H325,2)</f>
        <v>0</v>
      </c>
      <c r="BL325" s="18" t="s">
        <v>138</v>
      </c>
      <c r="BM325" s="216" t="s">
        <v>465</v>
      </c>
    </row>
    <row r="326" s="2" customFormat="1">
      <c r="A326" s="39"/>
      <c r="B326" s="40"/>
      <c r="C326" s="41"/>
      <c r="D326" s="218" t="s">
        <v>140</v>
      </c>
      <c r="E326" s="41"/>
      <c r="F326" s="219" t="s">
        <v>466</v>
      </c>
      <c r="G326" s="41"/>
      <c r="H326" s="41"/>
      <c r="I326" s="220"/>
      <c r="J326" s="41"/>
      <c r="K326" s="41"/>
      <c r="L326" s="45"/>
      <c r="M326" s="221"/>
      <c r="N326" s="222"/>
      <c r="O326" s="85"/>
      <c r="P326" s="85"/>
      <c r="Q326" s="85"/>
      <c r="R326" s="85"/>
      <c r="S326" s="85"/>
      <c r="T326" s="86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140</v>
      </c>
      <c r="AU326" s="18" t="s">
        <v>82</v>
      </c>
    </row>
    <row r="327" s="13" customFormat="1">
      <c r="A327" s="13"/>
      <c r="B327" s="223"/>
      <c r="C327" s="224"/>
      <c r="D327" s="218" t="s">
        <v>142</v>
      </c>
      <c r="E327" s="225" t="s">
        <v>19</v>
      </c>
      <c r="F327" s="226" t="s">
        <v>392</v>
      </c>
      <c r="G327" s="224"/>
      <c r="H327" s="225" t="s">
        <v>19</v>
      </c>
      <c r="I327" s="227"/>
      <c r="J327" s="224"/>
      <c r="K327" s="224"/>
      <c r="L327" s="228"/>
      <c r="M327" s="229"/>
      <c r="N327" s="230"/>
      <c r="O327" s="230"/>
      <c r="P327" s="230"/>
      <c r="Q327" s="230"/>
      <c r="R327" s="230"/>
      <c r="S327" s="230"/>
      <c r="T327" s="231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2" t="s">
        <v>142</v>
      </c>
      <c r="AU327" s="232" t="s">
        <v>82</v>
      </c>
      <c r="AV327" s="13" t="s">
        <v>80</v>
      </c>
      <c r="AW327" s="13" t="s">
        <v>33</v>
      </c>
      <c r="AX327" s="13" t="s">
        <v>72</v>
      </c>
      <c r="AY327" s="232" t="s">
        <v>131</v>
      </c>
    </row>
    <row r="328" s="13" customFormat="1">
      <c r="A328" s="13"/>
      <c r="B328" s="223"/>
      <c r="C328" s="224"/>
      <c r="D328" s="218" t="s">
        <v>142</v>
      </c>
      <c r="E328" s="225" t="s">
        <v>19</v>
      </c>
      <c r="F328" s="226" t="s">
        <v>467</v>
      </c>
      <c r="G328" s="224"/>
      <c r="H328" s="225" t="s">
        <v>19</v>
      </c>
      <c r="I328" s="227"/>
      <c r="J328" s="224"/>
      <c r="K328" s="224"/>
      <c r="L328" s="228"/>
      <c r="M328" s="229"/>
      <c r="N328" s="230"/>
      <c r="O328" s="230"/>
      <c r="P328" s="230"/>
      <c r="Q328" s="230"/>
      <c r="R328" s="230"/>
      <c r="S328" s="230"/>
      <c r="T328" s="231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2" t="s">
        <v>142</v>
      </c>
      <c r="AU328" s="232" t="s">
        <v>82</v>
      </c>
      <c r="AV328" s="13" t="s">
        <v>80</v>
      </c>
      <c r="AW328" s="13" t="s">
        <v>33</v>
      </c>
      <c r="AX328" s="13" t="s">
        <v>72</v>
      </c>
      <c r="AY328" s="232" t="s">
        <v>131</v>
      </c>
    </row>
    <row r="329" s="14" customFormat="1">
      <c r="A329" s="14"/>
      <c r="B329" s="233"/>
      <c r="C329" s="234"/>
      <c r="D329" s="218" t="s">
        <v>142</v>
      </c>
      <c r="E329" s="235" t="s">
        <v>19</v>
      </c>
      <c r="F329" s="236" t="s">
        <v>408</v>
      </c>
      <c r="G329" s="234"/>
      <c r="H329" s="237">
        <v>460</v>
      </c>
      <c r="I329" s="238"/>
      <c r="J329" s="234"/>
      <c r="K329" s="234"/>
      <c r="L329" s="239"/>
      <c r="M329" s="240"/>
      <c r="N329" s="241"/>
      <c r="O329" s="241"/>
      <c r="P329" s="241"/>
      <c r="Q329" s="241"/>
      <c r="R329" s="241"/>
      <c r="S329" s="241"/>
      <c r="T329" s="242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3" t="s">
        <v>142</v>
      </c>
      <c r="AU329" s="243" t="s">
        <v>82</v>
      </c>
      <c r="AV329" s="14" t="s">
        <v>82</v>
      </c>
      <c r="AW329" s="14" t="s">
        <v>33</v>
      </c>
      <c r="AX329" s="14" t="s">
        <v>72</v>
      </c>
      <c r="AY329" s="243" t="s">
        <v>131</v>
      </c>
    </row>
    <row r="330" s="2" customFormat="1" ht="24.15" customHeight="1">
      <c r="A330" s="39"/>
      <c r="B330" s="40"/>
      <c r="C330" s="205" t="s">
        <v>468</v>
      </c>
      <c r="D330" s="205" t="s">
        <v>133</v>
      </c>
      <c r="E330" s="206" t="s">
        <v>469</v>
      </c>
      <c r="F330" s="207" t="s">
        <v>470</v>
      </c>
      <c r="G330" s="208" t="s">
        <v>136</v>
      </c>
      <c r="H330" s="209">
        <v>75</v>
      </c>
      <c r="I330" s="210"/>
      <c r="J330" s="211">
        <f>ROUND(I330*H330,2)</f>
        <v>0</v>
      </c>
      <c r="K330" s="207" t="s">
        <v>137</v>
      </c>
      <c r="L330" s="45"/>
      <c r="M330" s="212" t="s">
        <v>19</v>
      </c>
      <c r="N330" s="213" t="s">
        <v>43</v>
      </c>
      <c r="O330" s="85"/>
      <c r="P330" s="214">
        <f>O330*H330</f>
        <v>0</v>
      </c>
      <c r="Q330" s="214">
        <v>0.084250000000000005</v>
      </c>
      <c r="R330" s="214">
        <f>Q330*H330</f>
        <v>6.3187500000000005</v>
      </c>
      <c r="S330" s="214">
        <v>0</v>
      </c>
      <c r="T330" s="215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16" t="s">
        <v>138</v>
      </c>
      <c r="AT330" s="216" t="s">
        <v>133</v>
      </c>
      <c r="AU330" s="216" t="s">
        <v>82</v>
      </c>
      <c r="AY330" s="18" t="s">
        <v>131</v>
      </c>
      <c r="BE330" s="217">
        <f>IF(N330="základní",J330,0)</f>
        <v>0</v>
      </c>
      <c r="BF330" s="217">
        <f>IF(N330="snížená",J330,0)</f>
        <v>0</v>
      </c>
      <c r="BG330" s="217">
        <f>IF(N330="zákl. přenesená",J330,0)</f>
        <v>0</v>
      </c>
      <c r="BH330" s="217">
        <f>IF(N330="sníž. přenesená",J330,0)</f>
        <v>0</v>
      </c>
      <c r="BI330" s="217">
        <f>IF(N330="nulová",J330,0)</f>
        <v>0</v>
      </c>
      <c r="BJ330" s="18" t="s">
        <v>80</v>
      </c>
      <c r="BK330" s="217">
        <f>ROUND(I330*H330,2)</f>
        <v>0</v>
      </c>
      <c r="BL330" s="18" t="s">
        <v>138</v>
      </c>
      <c r="BM330" s="216" t="s">
        <v>471</v>
      </c>
    </row>
    <row r="331" s="2" customFormat="1">
      <c r="A331" s="39"/>
      <c r="B331" s="40"/>
      <c r="C331" s="41"/>
      <c r="D331" s="218" t="s">
        <v>140</v>
      </c>
      <c r="E331" s="41"/>
      <c r="F331" s="219" t="s">
        <v>472</v>
      </c>
      <c r="G331" s="41"/>
      <c r="H331" s="41"/>
      <c r="I331" s="220"/>
      <c r="J331" s="41"/>
      <c r="K331" s="41"/>
      <c r="L331" s="45"/>
      <c r="M331" s="221"/>
      <c r="N331" s="222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140</v>
      </c>
      <c r="AU331" s="18" t="s">
        <v>82</v>
      </c>
    </row>
    <row r="332" s="2" customFormat="1">
      <c r="A332" s="39"/>
      <c r="B332" s="40"/>
      <c r="C332" s="41"/>
      <c r="D332" s="218" t="s">
        <v>167</v>
      </c>
      <c r="E332" s="41"/>
      <c r="F332" s="244" t="s">
        <v>473</v>
      </c>
      <c r="G332" s="41"/>
      <c r="H332" s="41"/>
      <c r="I332" s="220"/>
      <c r="J332" s="41"/>
      <c r="K332" s="41"/>
      <c r="L332" s="45"/>
      <c r="M332" s="221"/>
      <c r="N332" s="222"/>
      <c r="O332" s="85"/>
      <c r="P332" s="85"/>
      <c r="Q332" s="85"/>
      <c r="R332" s="85"/>
      <c r="S332" s="85"/>
      <c r="T332" s="86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167</v>
      </c>
      <c r="AU332" s="18" t="s">
        <v>82</v>
      </c>
    </row>
    <row r="333" s="13" customFormat="1">
      <c r="A333" s="13"/>
      <c r="B333" s="223"/>
      <c r="C333" s="224"/>
      <c r="D333" s="218" t="s">
        <v>142</v>
      </c>
      <c r="E333" s="225" t="s">
        <v>19</v>
      </c>
      <c r="F333" s="226" t="s">
        <v>392</v>
      </c>
      <c r="G333" s="224"/>
      <c r="H333" s="225" t="s">
        <v>19</v>
      </c>
      <c r="I333" s="227"/>
      <c r="J333" s="224"/>
      <c r="K333" s="224"/>
      <c r="L333" s="228"/>
      <c r="M333" s="229"/>
      <c r="N333" s="230"/>
      <c r="O333" s="230"/>
      <c r="P333" s="230"/>
      <c r="Q333" s="230"/>
      <c r="R333" s="230"/>
      <c r="S333" s="230"/>
      <c r="T333" s="231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2" t="s">
        <v>142</v>
      </c>
      <c r="AU333" s="232" t="s">
        <v>82</v>
      </c>
      <c r="AV333" s="13" t="s">
        <v>80</v>
      </c>
      <c r="AW333" s="13" t="s">
        <v>33</v>
      </c>
      <c r="AX333" s="13" t="s">
        <v>72</v>
      </c>
      <c r="AY333" s="232" t="s">
        <v>131</v>
      </c>
    </row>
    <row r="334" s="13" customFormat="1">
      <c r="A334" s="13"/>
      <c r="B334" s="223"/>
      <c r="C334" s="224"/>
      <c r="D334" s="218" t="s">
        <v>142</v>
      </c>
      <c r="E334" s="225" t="s">
        <v>19</v>
      </c>
      <c r="F334" s="226" t="s">
        <v>474</v>
      </c>
      <c r="G334" s="224"/>
      <c r="H334" s="225" t="s">
        <v>19</v>
      </c>
      <c r="I334" s="227"/>
      <c r="J334" s="224"/>
      <c r="K334" s="224"/>
      <c r="L334" s="228"/>
      <c r="M334" s="229"/>
      <c r="N334" s="230"/>
      <c r="O334" s="230"/>
      <c r="P334" s="230"/>
      <c r="Q334" s="230"/>
      <c r="R334" s="230"/>
      <c r="S334" s="230"/>
      <c r="T334" s="231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2" t="s">
        <v>142</v>
      </c>
      <c r="AU334" s="232" t="s">
        <v>82</v>
      </c>
      <c r="AV334" s="13" t="s">
        <v>80</v>
      </c>
      <c r="AW334" s="13" t="s">
        <v>33</v>
      </c>
      <c r="AX334" s="13" t="s">
        <v>72</v>
      </c>
      <c r="AY334" s="232" t="s">
        <v>131</v>
      </c>
    </row>
    <row r="335" s="14" customFormat="1">
      <c r="A335" s="14"/>
      <c r="B335" s="233"/>
      <c r="C335" s="234"/>
      <c r="D335" s="218" t="s">
        <v>142</v>
      </c>
      <c r="E335" s="235" t="s">
        <v>19</v>
      </c>
      <c r="F335" s="236" t="s">
        <v>475</v>
      </c>
      <c r="G335" s="234"/>
      <c r="H335" s="237">
        <v>75</v>
      </c>
      <c r="I335" s="238"/>
      <c r="J335" s="234"/>
      <c r="K335" s="234"/>
      <c r="L335" s="239"/>
      <c r="M335" s="240"/>
      <c r="N335" s="241"/>
      <c r="O335" s="241"/>
      <c r="P335" s="241"/>
      <c r="Q335" s="241"/>
      <c r="R335" s="241"/>
      <c r="S335" s="241"/>
      <c r="T335" s="242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3" t="s">
        <v>142</v>
      </c>
      <c r="AU335" s="243" t="s">
        <v>82</v>
      </c>
      <c r="AV335" s="14" t="s">
        <v>82</v>
      </c>
      <c r="AW335" s="14" t="s">
        <v>33</v>
      </c>
      <c r="AX335" s="14" t="s">
        <v>72</v>
      </c>
      <c r="AY335" s="243" t="s">
        <v>131</v>
      </c>
    </row>
    <row r="336" s="2" customFormat="1" ht="24.15" customHeight="1">
      <c r="A336" s="39"/>
      <c r="B336" s="40"/>
      <c r="C336" s="245" t="s">
        <v>476</v>
      </c>
      <c r="D336" s="245" t="s">
        <v>289</v>
      </c>
      <c r="E336" s="246" t="s">
        <v>477</v>
      </c>
      <c r="F336" s="247" t="s">
        <v>478</v>
      </c>
      <c r="G336" s="248" t="s">
        <v>136</v>
      </c>
      <c r="H336" s="249">
        <v>77.25</v>
      </c>
      <c r="I336" s="250"/>
      <c r="J336" s="251">
        <f>ROUND(I336*H336,2)</f>
        <v>0</v>
      </c>
      <c r="K336" s="247" t="s">
        <v>137</v>
      </c>
      <c r="L336" s="252"/>
      <c r="M336" s="253" t="s">
        <v>19</v>
      </c>
      <c r="N336" s="254" t="s">
        <v>43</v>
      </c>
      <c r="O336" s="85"/>
      <c r="P336" s="214">
        <f>O336*H336</f>
        <v>0</v>
      </c>
      <c r="Q336" s="214">
        <v>0.13100000000000001</v>
      </c>
      <c r="R336" s="214">
        <f>Q336*H336</f>
        <v>10.11975</v>
      </c>
      <c r="S336" s="214">
        <v>0</v>
      </c>
      <c r="T336" s="215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16" t="s">
        <v>182</v>
      </c>
      <c r="AT336" s="216" t="s">
        <v>289</v>
      </c>
      <c r="AU336" s="216" t="s">
        <v>82</v>
      </c>
      <c r="AY336" s="18" t="s">
        <v>131</v>
      </c>
      <c r="BE336" s="217">
        <f>IF(N336="základní",J336,0)</f>
        <v>0</v>
      </c>
      <c r="BF336" s="217">
        <f>IF(N336="snížená",J336,0)</f>
        <v>0</v>
      </c>
      <c r="BG336" s="217">
        <f>IF(N336="zákl. přenesená",J336,0)</f>
        <v>0</v>
      </c>
      <c r="BH336" s="217">
        <f>IF(N336="sníž. přenesená",J336,0)</f>
        <v>0</v>
      </c>
      <c r="BI336" s="217">
        <f>IF(N336="nulová",J336,0)</f>
        <v>0</v>
      </c>
      <c r="BJ336" s="18" t="s">
        <v>80</v>
      </c>
      <c r="BK336" s="217">
        <f>ROUND(I336*H336,2)</f>
        <v>0</v>
      </c>
      <c r="BL336" s="18" t="s">
        <v>138</v>
      </c>
      <c r="BM336" s="216" t="s">
        <v>479</v>
      </c>
    </row>
    <row r="337" s="2" customFormat="1">
      <c r="A337" s="39"/>
      <c r="B337" s="40"/>
      <c r="C337" s="41"/>
      <c r="D337" s="218" t="s">
        <v>140</v>
      </c>
      <c r="E337" s="41"/>
      <c r="F337" s="219" t="s">
        <v>478</v>
      </c>
      <c r="G337" s="41"/>
      <c r="H337" s="41"/>
      <c r="I337" s="220"/>
      <c r="J337" s="41"/>
      <c r="K337" s="41"/>
      <c r="L337" s="45"/>
      <c r="M337" s="221"/>
      <c r="N337" s="222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140</v>
      </c>
      <c r="AU337" s="18" t="s">
        <v>82</v>
      </c>
    </row>
    <row r="338" s="14" customFormat="1">
      <c r="A338" s="14"/>
      <c r="B338" s="233"/>
      <c r="C338" s="234"/>
      <c r="D338" s="218" t="s">
        <v>142</v>
      </c>
      <c r="E338" s="234"/>
      <c r="F338" s="236" t="s">
        <v>480</v>
      </c>
      <c r="G338" s="234"/>
      <c r="H338" s="237">
        <v>77.25</v>
      </c>
      <c r="I338" s="238"/>
      <c r="J338" s="234"/>
      <c r="K338" s="234"/>
      <c r="L338" s="239"/>
      <c r="M338" s="240"/>
      <c r="N338" s="241"/>
      <c r="O338" s="241"/>
      <c r="P338" s="241"/>
      <c r="Q338" s="241"/>
      <c r="R338" s="241"/>
      <c r="S338" s="241"/>
      <c r="T338" s="242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3" t="s">
        <v>142</v>
      </c>
      <c r="AU338" s="243" t="s">
        <v>82</v>
      </c>
      <c r="AV338" s="14" t="s">
        <v>82</v>
      </c>
      <c r="AW338" s="14" t="s">
        <v>4</v>
      </c>
      <c r="AX338" s="14" t="s">
        <v>80</v>
      </c>
      <c r="AY338" s="243" t="s">
        <v>131</v>
      </c>
    </row>
    <row r="339" s="12" customFormat="1" ht="22.8" customHeight="1">
      <c r="A339" s="12"/>
      <c r="B339" s="189"/>
      <c r="C339" s="190"/>
      <c r="D339" s="191" t="s">
        <v>71</v>
      </c>
      <c r="E339" s="203" t="s">
        <v>182</v>
      </c>
      <c r="F339" s="203" t="s">
        <v>481</v>
      </c>
      <c r="G339" s="190"/>
      <c r="H339" s="190"/>
      <c r="I339" s="193"/>
      <c r="J339" s="204">
        <f>BK339</f>
        <v>0</v>
      </c>
      <c r="K339" s="190"/>
      <c r="L339" s="195"/>
      <c r="M339" s="196"/>
      <c r="N339" s="197"/>
      <c r="O339" s="197"/>
      <c r="P339" s="198">
        <f>SUM(P340:P376)</f>
        <v>0</v>
      </c>
      <c r="Q339" s="197"/>
      <c r="R339" s="198">
        <f>SUM(R340:R376)</f>
        <v>1.6288388</v>
      </c>
      <c r="S339" s="197"/>
      <c r="T339" s="199">
        <f>SUM(T340:T376)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200" t="s">
        <v>80</v>
      </c>
      <c r="AT339" s="201" t="s">
        <v>71</v>
      </c>
      <c r="AU339" s="201" t="s">
        <v>80</v>
      </c>
      <c r="AY339" s="200" t="s">
        <v>131</v>
      </c>
      <c r="BK339" s="202">
        <f>SUM(BK340:BK376)</f>
        <v>0</v>
      </c>
    </row>
    <row r="340" s="2" customFormat="1" ht="14.4" customHeight="1">
      <c r="A340" s="39"/>
      <c r="B340" s="40"/>
      <c r="C340" s="205" t="s">
        <v>482</v>
      </c>
      <c r="D340" s="205" t="s">
        <v>133</v>
      </c>
      <c r="E340" s="206" t="s">
        <v>483</v>
      </c>
      <c r="F340" s="207" t="s">
        <v>484</v>
      </c>
      <c r="G340" s="208" t="s">
        <v>147</v>
      </c>
      <c r="H340" s="209">
        <v>2.02</v>
      </c>
      <c r="I340" s="210"/>
      <c r="J340" s="211">
        <f>ROUND(I340*H340,2)</f>
        <v>0</v>
      </c>
      <c r="K340" s="207" t="s">
        <v>19</v>
      </c>
      <c r="L340" s="45"/>
      <c r="M340" s="212" t="s">
        <v>19</v>
      </c>
      <c r="N340" s="213" t="s">
        <v>43</v>
      </c>
      <c r="O340" s="85"/>
      <c r="P340" s="214">
        <f>O340*H340</f>
        <v>0</v>
      </c>
      <c r="Q340" s="214">
        <v>0.14494000000000001</v>
      </c>
      <c r="R340" s="214">
        <f>Q340*H340</f>
        <v>0.29277880000000001</v>
      </c>
      <c r="S340" s="214">
        <v>0</v>
      </c>
      <c r="T340" s="215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16" t="s">
        <v>138</v>
      </c>
      <c r="AT340" s="216" t="s">
        <v>133</v>
      </c>
      <c r="AU340" s="216" t="s">
        <v>82</v>
      </c>
      <c r="AY340" s="18" t="s">
        <v>131</v>
      </c>
      <c r="BE340" s="217">
        <f>IF(N340="základní",J340,0)</f>
        <v>0</v>
      </c>
      <c r="BF340" s="217">
        <f>IF(N340="snížená",J340,0)</f>
        <v>0</v>
      </c>
      <c r="BG340" s="217">
        <f>IF(N340="zákl. přenesená",J340,0)</f>
        <v>0</v>
      </c>
      <c r="BH340" s="217">
        <f>IF(N340="sníž. přenesená",J340,0)</f>
        <v>0</v>
      </c>
      <c r="BI340" s="217">
        <f>IF(N340="nulová",J340,0)</f>
        <v>0</v>
      </c>
      <c r="BJ340" s="18" t="s">
        <v>80</v>
      </c>
      <c r="BK340" s="217">
        <f>ROUND(I340*H340,2)</f>
        <v>0</v>
      </c>
      <c r="BL340" s="18" t="s">
        <v>138</v>
      </c>
      <c r="BM340" s="216" t="s">
        <v>485</v>
      </c>
    </row>
    <row r="341" s="2" customFormat="1">
      <c r="A341" s="39"/>
      <c r="B341" s="40"/>
      <c r="C341" s="41"/>
      <c r="D341" s="218" t="s">
        <v>140</v>
      </c>
      <c r="E341" s="41"/>
      <c r="F341" s="219" t="s">
        <v>486</v>
      </c>
      <c r="G341" s="41"/>
      <c r="H341" s="41"/>
      <c r="I341" s="220"/>
      <c r="J341" s="41"/>
      <c r="K341" s="41"/>
      <c r="L341" s="45"/>
      <c r="M341" s="221"/>
      <c r="N341" s="222"/>
      <c r="O341" s="85"/>
      <c r="P341" s="85"/>
      <c r="Q341" s="85"/>
      <c r="R341" s="85"/>
      <c r="S341" s="85"/>
      <c r="T341" s="86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140</v>
      </c>
      <c r="AU341" s="18" t="s">
        <v>82</v>
      </c>
    </row>
    <row r="342" s="13" customFormat="1">
      <c r="A342" s="13"/>
      <c r="B342" s="223"/>
      <c r="C342" s="224"/>
      <c r="D342" s="218" t="s">
        <v>142</v>
      </c>
      <c r="E342" s="225" t="s">
        <v>19</v>
      </c>
      <c r="F342" s="226" t="s">
        <v>487</v>
      </c>
      <c r="G342" s="224"/>
      <c r="H342" s="225" t="s">
        <v>19</v>
      </c>
      <c r="I342" s="227"/>
      <c r="J342" s="224"/>
      <c r="K342" s="224"/>
      <c r="L342" s="228"/>
      <c r="M342" s="229"/>
      <c r="N342" s="230"/>
      <c r="O342" s="230"/>
      <c r="P342" s="230"/>
      <c r="Q342" s="230"/>
      <c r="R342" s="230"/>
      <c r="S342" s="230"/>
      <c r="T342" s="231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2" t="s">
        <v>142</v>
      </c>
      <c r="AU342" s="232" t="s">
        <v>82</v>
      </c>
      <c r="AV342" s="13" t="s">
        <v>80</v>
      </c>
      <c r="AW342" s="13" t="s">
        <v>33</v>
      </c>
      <c r="AX342" s="13" t="s">
        <v>72</v>
      </c>
      <c r="AY342" s="232" t="s">
        <v>131</v>
      </c>
    </row>
    <row r="343" s="14" customFormat="1">
      <c r="A343" s="14"/>
      <c r="B343" s="233"/>
      <c r="C343" s="234"/>
      <c r="D343" s="218" t="s">
        <v>142</v>
      </c>
      <c r="E343" s="235" t="s">
        <v>19</v>
      </c>
      <c r="F343" s="236" t="s">
        <v>488</v>
      </c>
      <c r="G343" s="234"/>
      <c r="H343" s="237">
        <v>2.02</v>
      </c>
      <c r="I343" s="238"/>
      <c r="J343" s="234"/>
      <c r="K343" s="234"/>
      <c r="L343" s="239"/>
      <c r="M343" s="240"/>
      <c r="N343" s="241"/>
      <c r="O343" s="241"/>
      <c r="P343" s="241"/>
      <c r="Q343" s="241"/>
      <c r="R343" s="241"/>
      <c r="S343" s="241"/>
      <c r="T343" s="242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3" t="s">
        <v>142</v>
      </c>
      <c r="AU343" s="243" t="s">
        <v>82</v>
      </c>
      <c r="AV343" s="14" t="s">
        <v>82</v>
      </c>
      <c r="AW343" s="14" t="s">
        <v>33</v>
      </c>
      <c r="AX343" s="14" t="s">
        <v>72</v>
      </c>
      <c r="AY343" s="243" t="s">
        <v>131</v>
      </c>
    </row>
    <row r="344" s="15" customFormat="1">
      <c r="A344" s="15"/>
      <c r="B344" s="255"/>
      <c r="C344" s="256"/>
      <c r="D344" s="218" t="s">
        <v>142</v>
      </c>
      <c r="E344" s="257" t="s">
        <v>19</v>
      </c>
      <c r="F344" s="258" t="s">
        <v>489</v>
      </c>
      <c r="G344" s="256"/>
      <c r="H344" s="259">
        <v>2.02</v>
      </c>
      <c r="I344" s="260"/>
      <c r="J344" s="256"/>
      <c r="K344" s="256"/>
      <c r="L344" s="261"/>
      <c r="M344" s="262"/>
      <c r="N344" s="263"/>
      <c r="O344" s="263"/>
      <c r="P344" s="263"/>
      <c r="Q344" s="263"/>
      <c r="R344" s="263"/>
      <c r="S344" s="263"/>
      <c r="T344" s="264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65" t="s">
        <v>142</v>
      </c>
      <c r="AU344" s="265" t="s">
        <v>82</v>
      </c>
      <c r="AV344" s="15" t="s">
        <v>138</v>
      </c>
      <c r="AW344" s="15" t="s">
        <v>4</v>
      </c>
      <c r="AX344" s="15" t="s">
        <v>80</v>
      </c>
      <c r="AY344" s="265" t="s">
        <v>131</v>
      </c>
    </row>
    <row r="345" s="2" customFormat="1" ht="24.15" customHeight="1">
      <c r="A345" s="39"/>
      <c r="B345" s="40"/>
      <c r="C345" s="245" t="s">
        <v>490</v>
      </c>
      <c r="D345" s="245" t="s">
        <v>289</v>
      </c>
      <c r="E345" s="246" t="s">
        <v>491</v>
      </c>
      <c r="F345" s="247" t="s">
        <v>492</v>
      </c>
      <c r="G345" s="248" t="s">
        <v>147</v>
      </c>
      <c r="H345" s="249">
        <v>2.02</v>
      </c>
      <c r="I345" s="250"/>
      <c r="J345" s="251">
        <f>ROUND(I345*H345,2)</f>
        <v>0</v>
      </c>
      <c r="K345" s="247" t="s">
        <v>137</v>
      </c>
      <c r="L345" s="252"/>
      <c r="M345" s="253" t="s">
        <v>19</v>
      </c>
      <c r="N345" s="254" t="s">
        <v>43</v>
      </c>
      <c r="O345" s="85"/>
      <c r="P345" s="214">
        <f>O345*H345</f>
        <v>0</v>
      </c>
      <c r="Q345" s="214">
        <v>0.097000000000000003</v>
      </c>
      <c r="R345" s="214">
        <f>Q345*H345</f>
        <v>0.19594</v>
      </c>
      <c r="S345" s="214">
        <v>0</v>
      </c>
      <c r="T345" s="215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16" t="s">
        <v>182</v>
      </c>
      <c r="AT345" s="216" t="s">
        <v>289</v>
      </c>
      <c r="AU345" s="216" t="s">
        <v>82</v>
      </c>
      <c r="AY345" s="18" t="s">
        <v>131</v>
      </c>
      <c r="BE345" s="217">
        <f>IF(N345="základní",J345,0)</f>
        <v>0</v>
      </c>
      <c r="BF345" s="217">
        <f>IF(N345="snížená",J345,0)</f>
        <v>0</v>
      </c>
      <c r="BG345" s="217">
        <f>IF(N345="zákl. přenesená",J345,0)</f>
        <v>0</v>
      </c>
      <c r="BH345" s="217">
        <f>IF(N345="sníž. přenesená",J345,0)</f>
        <v>0</v>
      </c>
      <c r="BI345" s="217">
        <f>IF(N345="nulová",J345,0)</f>
        <v>0</v>
      </c>
      <c r="BJ345" s="18" t="s">
        <v>80</v>
      </c>
      <c r="BK345" s="217">
        <f>ROUND(I345*H345,2)</f>
        <v>0</v>
      </c>
      <c r="BL345" s="18" t="s">
        <v>138</v>
      </c>
      <c r="BM345" s="216" t="s">
        <v>493</v>
      </c>
    </row>
    <row r="346" s="2" customFormat="1">
      <c r="A346" s="39"/>
      <c r="B346" s="40"/>
      <c r="C346" s="41"/>
      <c r="D346" s="218" t="s">
        <v>140</v>
      </c>
      <c r="E346" s="41"/>
      <c r="F346" s="219" t="s">
        <v>492</v>
      </c>
      <c r="G346" s="41"/>
      <c r="H346" s="41"/>
      <c r="I346" s="220"/>
      <c r="J346" s="41"/>
      <c r="K346" s="41"/>
      <c r="L346" s="45"/>
      <c r="M346" s="221"/>
      <c r="N346" s="222"/>
      <c r="O346" s="85"/>
      <c r="P346" s="85"/>
      <c r="Q346" s="85"/>
      <c r="R346" s="85"/>
      <c r="S346" s="85"/>
      <c r="T346" s="86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140</v>
      </c>
      <c r="AU346" s="18" t="s">
        <v>82</v>
      </c>
    </row>
    <row r="347" s="14" customFormat="1">
      <c r="A347" s="14"/>
      <c r="B347" s="233"/>
      <c r="C347" s="234"/>
      <c r="D347" s="218" t="s">
        <v>142</v>
      </c>
      <c r="E347" s="235" t="s">
        <v>19</v>
      </c>
      <c r="F347" s="236" t="s">
        <v>488</v>
      </c>
      <c r="G347" s="234"/>
      <c r="H347" s="237">
        <v>2.02</v>
      </c>
      <c r="I347" s="238"/>
      <c r="J347" s="234"/>
      <c r="K347" s="234"/>
      <c r="L347" s="239"/>
      <c r="M347" s="240"/>
      <c r="N347" s="241"/>
      <c r="O347" s="241"/>
      <c r="P347" s="241"/>
      <c r="Q347" s="241"/>
      <c r="R347" s="241"/>
      <c r="S347" s="241"/>
      <c r="T347" s="242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3" t="s">
        <v>142</v>
      </c>
      <c r="AU347" s="243" t="s">
        <v>82</v>
      </c>
      <c r="AV347" s="14" t="s">
        <v>82</v>
      </c>
      <c r="AW347" s="14" t="s">
        <v>33</v>
      </c>
      <c r="AX347" s="14" t="s">
        <v>72</v>
      </c>
      <c r="AY347" s="243" t="s">
        <v>131</v>
      </c>
    </row>
    <row r="348" s="15" customFormat="1">
      <c r="A348" s="15"/>
      <c r="B348" s="255"/>
      <c r="C348" s="256"/>
      <c r="D348" s="218" t="s">
        <v>142</v>
      </c>
      <c r="E348" s="257" t="s">
        <v>19</v>
      </c>
      <c r="F348" s="258" t="s">
        <v>489</v>
      </c>
      <c r="G348" s="256"/>
      <c r="H348" s="259">
        <v>2.02</v>
      </c>
      <c r="I348" s="260"/>
      <c r="J348" s="256"/>
      <c r="K348" s="256"/>
      <c r="L348" s="261"/>
      <c r="M348" s="262"/>
      <c r="N348" s="263"/>
      <c r="O348" s="263"/>
      <c r="P348" s="263"/>
      <c r="Q348" s="263"/>
      <c r="R348" s="263"/>
      <c r="S348" s="263"/>
      <c r="T348" s="264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65" t="s">
        <v>142</v>
      </c>
      <c r="AU348" s="265" t="s">
        <v>82</v>
      </c>
      <c r="AV348" s="15" t="s">
        <v>138</v>
      </c>
      <c r="AW348" s="15" t="s">
        <v>4</v>
      </c>
      <c r="AX348" s="15" t="s">
        <v>80</v>
      </c>
      <c r="AY348" s="265" t="s">
        <v>131</v>
      </c>
    </row>
    <row r="349" s="2" customFormat="1" ht="14.4" customHeight="1">
      <c r="A349" s="39"/>
      <c r="B349" s="40"/>
      <c r="C349" s="245" t="s">
        <v>494</v>
      </c>
      <c r="D349" s="245" t="s">
        <v>289</v>
      </c>
      <c r="E349" s="246" t="s">
        <v>495</v>
      </c>
      <c r="F349" s="247" t="s">
        <v>496</v>
      </c>
      <c r="G349" s="248" t="s">
        <v>147</v>
      </c>
      <c r="H349" s="249">
        <v>2.02</v>
      </c>
      <c r="I349" s="250"/>
      <c r="J349" s="251">
        <f>ROUND(I349*H349,2)</f>
        <v>0</v>
      </c>
      <c r="K349" s="247" t="s">
        <v>137</v>
      </c>
      <c r="L349" s="252"/>
      <c r="M349" s="253" t="s">
        <v>19</v>
      </c>
      <c r="N349" s="254" t="s">
        <v>43</v>
      </c>
      <c r="O349" s="85"/>
      <c r="P349" s="214">
        <f>O349*H349</f>
        <v>0</v>
      </c>
      <c r="Q349" s="214">
        <v>0.111</v>
      </c>
      <c r="R349" s="214">
        <f>Q349*H349</f>
        <v>0.22422</v>
      </c>
      <c r="S349" s="214">
        <v>0</v>
      </c>
      <c r="T349" s="215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16" t="s">
        <v>182</v>
      </c>
      <c r="AT349" s="216" t="s">
        <v>289</v>
      </c>
      <c r="AU349" s="216" t="s">
        <v>82</v>
      </c>
      <c r="AY349" s="18" t="s">
        <v>131</v>
      </c>
      <c r="BE349" s="217">
        <f>IF(N349="základní",J349,0)</f>
        <v>0</v>
      </c>
      <c r="BF349" s="217">
        <f>IF(N349="snížená",J349,0)</f>
        <v>0</v>
      </c>
      <c r="BG349" s="217">
        <f>IF(N349="zákl. přenesená",J349,0)</f>
        <v>0</v>
      </c>
      <c r="BH349" s="217">
        <f>IF(N349="sníž. přenesená",J349,0)</f>
        <v>0</v>
      </c>
      <c r="BI349" s="217">
        <f>IF(N349="nulová",J349,0)</f>
        <v>0</v>
      </c>
      <c r="BJ349" s="18" t="s">
        <v>80</v>
      </c>
      <c r="BK349" s="217">
        <f>ROUND(I349*H349,2)</f>
        <v>0</v>
      </c>
      <c r="BL349" s="18" t="s">
        <v>138</v>
      </c>
      <c r="BM349" s="216" t="s">
        <v>497</v>
      </c>
    </row>
    <row r="350" s="2" customFormat="1">
      <c r="A350" s="39"/>
      <c r="B350" s="40"/>
      <c r="C350" s="41"/>
      <c r="D350" s="218" t="s">
        <v>140</v>
      </c>
      <c r="E350" s="41"/>
      <c r="F350" s="219" t="s">
        <v>496</v>
      </c>
      <c r="G350" s="41"/>
      <c r="H350" s="41"/>
      <c r="I350" s="220"/>
      <c r="J350" s="41"/>
      <c r="K350" s="41"/>
      <c r="L350" s="45"/>
      <c r="M350" s="221"/>
      <c r="N350" s="222"/>
      <c r="O350" s="85"/>
      <c r="P350" s="85"/>
      <c r="Q350" s="85"/>
      <c r="R350" s="85"/>
      <c r="S350" s="85"/>
      <c r="T350" s="86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140</v>
      </c>
      <c r="AU350" s="18" t="s">
        <v>82</v>
      </c>
    </row>
    <row r="351" s="14" customFormat="1">
      <c r="A351" s="14"/>
      <c r="B351" s="233"/>
      <c r="C351" s="234"/>
      <c r="D351" s="218" t="s">
        <v>142</v>
      </c>
      <c r="E351" s="235" t="s">
        <v>19</v>
      </c>
      <c r="F351" s="236" t="s">
        <v>488</v>
      </c>
      <c r="G351" s="234"/>
      <c r="H351" s="237">
        <v>2.02</v>
      </c>
      <c r="I351" s="238"/>
      <c r="J351" s="234"/>
      <c r="K351" s="234"/>
      <c r="L351" s="239"/>
      <c r="M351" s="240"/>
      <c r="N351" s="241"/>
      <c r="O351" s="241"/>
      <c r="P351" s="241"/>
      <c r="Q351" s="241"/>
      <c r="R351" s="241"/>
      <c r="S351" s="241"/>
      <c r="T351" s="242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3" t="s">
        <v>142</v>
      </c>
      <c r="AU351" s="243" t="s">
        <v>82</v>
      </c>
      <c r="AV351" s="14" t="s">
        <v>82</v>
      </c>
      <c r="AW351" s="14" t="s">
        <v>33</v>
      </c>
      <c r="AX351" s="14" t="s">
        <v>72</v>
      </c>
      <c r="AY351" s="243" t="s">
        <v>131</v>
      </c>
    </row>
    <row r="352" s="15" customFormat="1">
      <c r="A352" s="15"/>
      <c r="B352" s="255"/>
      <c r="C352" s="256"/>
      <c r="D352" s="218" t="s">
        <v>142</v>
      </c>
      <c r="E352" s="257" t="s">
        <v>19</v>
      </c>
      <c r="F352" s="258" t="s">
        <v>489</v>
      </c>
      <c r="G352" s="256"/>
      <c r="H352" s="259">
        <v>2.02</v>
      </c>
      <c r="I352" s="260"/>
      <c r="J352" s="256"/>
      <c r="K352" s="256"/>
      <c r="L352" s="261"/>
      <c r="M352" s="262"/>
      <c r="N352" s="263"/>
      <c r="O352" s="263"/>
      <c r="P352" s="263"/>
      <c r="Q352" s="263"/>
      <c r="R352" s="263"/>
      <c r="S352" s="263"/>
      <c r="T352" s="264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65" t="s">
        <v>142</v>
      </c>
      <c r="AU352" s="265" t="s">
        <v>82</v>
      </c>
      <c r="AV352" s="15" t="s">
        <v>138</v>
      </c>
      <c r="AW352" s="15" t="s">
        <v>4</v>
      </c>
      <c r="AX352" s="15" t="s">
        <v>80</v>
      </c>
      <c r="AY352" s="265" t="s">
        <v>131</v>
      </c>
    </row>
    <row r="353" s="2" customFormat="1" ht="24.15" customHeight="1">
      <c r="A353" s="39"/>
      <c r="B353" s="40"/>
      <c r="C353" s="245" t="s">
        <v>498</v>
      </c>
      <c r="D353" s="245" t="s">
        <v>289</v>
      </c>
      <c r="E353" s="246" t="s">
        <v>499</v>
      </c>
      <c r="F353" s="247" t="s">
        <v>500</v>
      </c>
      <c r="G353" s="248" t="s">
        <v>147</v>
      </c>
      <c r="H353" s="249">
        <v>4.04</v>
      </c>
      <c r="I353" s="250"/>
      <c r="J353" s="251">
        <f>ROUND(I353*H353,2)</f>
        <v>0</v>
      </c>
      <c r="K353" s="247" t="s">
        <v>137</v>
      </c>
      <c r="L353" s="252"/>
      <c r="M353" s="253" t="s">
        <v>19</v>
      </c>
      <c r="N353" s="254" t="s">
        <v>43</v>
      </c>
      <c r="O353" s="85"/>
      <c r="P353" s="214">
        <f>O353*H353</f>
        <v>0</v>
      </c>
      <c r="Q353" s="214">
        <v>0.057000000000000002</v>
      </c>
      <c r="R353" s="214">
        <f>Q353*H353</f>
        <v>0.23028000000000001</v>
      </c>
      <c r="S353" s="214">
        <v>0</v>
      </c>
      <c r="T353" s="215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16" t="s">
        <v>182</v>
      </c>
      <c r="AT353" s="216" t="s">
        <v>289</v>
      </c>
      <c r="AU353" s="216" t="s">
        <v>82</v>
      </c>
      <c r="AY353" s="18" t="s">
        <v>131</v>
      </c>
      <c r="BE353" s="217">
        <f>IF(N353="základní",J353,0)</f>
        <v>0</v>
      </c>
      <c r="BF353" s="217">
        <f>IF(N353="snížená",J353,0)</f>
        <v>0</v>
      </c>
      <c r="BG353" s="217">
        <f>IF(N353="zákl. přenesená",J353,0)</f>
        <v>0</v>
      </c>
      <c r="BH353" s="217">
        <f>IF(N353="sníž. přenesená",J353,0)</f>
        <v>0</v>
      </c>
      <c r="BI353" s="217">
        <f>IF(N353="nulová",J353,0)</f>
        <v>0</v>
      </c>
      <c r="BJ353" s="18" t="s">
        <v>80</v>
      </c>
      <c r="BK353" s="217">
        <f>ROUND(I353*H353,2)</f>
        <v>0</v>
      </c>
      <c r="BL353" s="18" t="s">
        <v>138</v>
      </c>
      <c r="BM353" s="216" t="s">
        <v>501</v>
      </c>
    </row>
    <row r="354" s="2" customFormat="1">
      <c r="A354" s="39"/>
      <c r="B354" s="40"/>
      <c r="C354" s="41"/>
      <c r="D354" s="218" t="s">
        <v>140</v>
      </c>
      <c r="E354" s="41"/>
      <c r="F354" s="219" t="s">
        <v>500</v>
      </c>
      <c r="G354" s="41"/>
      <c r="H354" s="41"/>
      <c r="I354" s="220"/>
      <c r="J354" s="41"/>
      <c r="K354" s="41"/>
      <c r="L354" s="45"/>
      <c r="M354" s="221"/>
      <c r="N354" s="222"/>
      <c r="O354" s="85"/>
      <c r="P354" s="85"/>
      <c r="Q354" s="85"/>
      <c r="R354" s="85"/>
      <c r="S354" s="85"/>
      <c r="T354" s="86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140</v>
      </c>
      <c r="AU354" s="18" t="s">
        <v>82</v>
      </c>
    </row>
    <row r="355" s="14" customFormat="1">
      <c r="A355" s="14"/>
      <c r="B355" s="233"/>
      <c r="C355" s="234"/>
      <c r="D355" s="218" t="s">
        <v>142</v>
      </c>
      <c r="E355" s="235" t="s">
        <v>19</v>
      </c>
      <c r="F355" s="236" t="s">
        <v>502</v>
      </c>
      <c r="G355" s="234"/>
      <c r="H355" s="237">
        <v>4.04</v>
      </c>
      <c r="I355" s="238"/>
      <c r="J355" s="234"/>
      <c r="K355" s="234"/>
      <c r="L355" s="239"/>
      <c r="M355" s="240"/>
      <c r="N355" s="241"/>
      <c r="O355" s="241"/>
      <c r="P355" s="241"/>
      <c r="Q355" s="241"/>
      <c r="R355" s="241"/>
      <c r="S355" s="241"/>
      <c r="T355" s="242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3" t="s">
        <v>142</v>
      </c>
      <c r="AU355" s="243" t="s">
        <v>82</v>
      </c>
      <c r="AV355" s="14" t="s">
        <v>82</v>
      </c>
      <c r="AW355" s="14" t="s">
        <v>33</v>
      </c>
      <c r="AX355" s="14" t="s">
        <v>72</v>
      </c>
      <c r="AY355" s="243" t="s">
        <v>131</v>
      </c>
    </row>
    <row r="356" s="15" customFormat="1">
      <c r="A356" s="15"/>
      <c r="B356" s="255"/>
      <c r="C356" s="256"/>
      <c r="D356" s="218" t="s">
        <v>142</v>
      </c>
      <c r="E356" s="257" t="s">
        <v>19</v>
      </c>
      <c r="F356" s="258" t="s">
        <v>489</v>
      </c>
      <c r="G356" s="256"/>
      <c r="H356" s="259">
        <v>4.04</v>
      </c>
      <c r="I356" s="260"/>
      <c r="J356" s="256"/>
      <c r="K356" s="256"/>
      <c r="L356" s="261"/>
      <c r="M356" s="262"/>
      <c r="N356" s="263"/>
      <c r="O356" s="263"/>
      <c r="P356" s="263"/>
      <c r="Q356" s="263"/>
      <c r="R356" s="263"/>
      <c r="S356" s="263"/>
      <c r="T356" s="264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65" t="s">
        <v>142</v>
      </c>
      <c r="AU356" s="265" t="s">
        <v>82</v>
      </c>
      <c r="AV356" s="15" t="s">
        <v>138</v>
      </c>
      <c r="AW356" s="15" t="s">
        <v>4</v>
      </c>
      <c r="AX356" s="15" t="s">
        <v>80</v>
      </c>
      <c r="AY356" s="265" t="s">
        <v>131</v>
      </c>
    </row>
    <row r="357" s="2" customFormat="1" ht="24.15" customHeight="1">
      <c r="A357" s="39"/>
      <c r="B357" s="40"/>
      <c r="C357" s="245" t="s">
        <v>503</v>
      </c>
      <c r="D357" s="245" t="s">
        <v>289</v>
      </c>
      <c r="E357" s="246" t="s">
        <v>504</v>
      </c>
      <c r="F357" s="247" t="s">
        <v>505</v>
      </c>
      <c r="G357" s="248" t="s">
        <v>147</v>
      </c>
      <c r="H357" s="249">
        <v>2.02</v>
      </c>
      <c r="I357" s="250"/>
      <c r="J357" s="251">
        <f>ROUND(I357*H357,2)</f>
        <v>0</v>
      </c>
      <c r="K357" s="247" t="s">
        <v>137</v>
      </c>
      <c r="L357" s="252"/>
      <c r="M357" s="253" t="s">
        <v>19</v>
      </c>
      <c r="N357" s="254" t="s">
        <v>43</v>
      </c>
      <c r="O357" s="85"/>
      <c r="P357" s="214">
        <f>O357*H357</f>
        <v>0</v>
      </c>
      <c r="Q357" s="214">
        <v>0.040000000000000001</v>
      </c>
      <c r="R357" s="214">
        <f>Q357*H357</f>
        <v>0.080799999999999997</v>
      </c>
      <c r="S357" s="214">
        <v>0</v>
      </c>
      <c r="T357" s="215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16" t="s">
        <v>182</v>
      </c>
      <c r="AT357" s="216" t="s">
        <v>289</v>
      </c>
      <c r="AU357" s="216" t="s">
        <v>82</v>
      </c>
      <c r="AY357" s="18" t="s">
        <v>131</v>
      </c>
      <c r="BE357" s="217">
        <f>IF(N357="základní",J357,0)</f>
        <v>0</v>
      </c>
      <c r="BF357" s="217">
        <f>IF(N357="snížená",J357,0)</f>
        <v>0</v>
      </c>
      <c r="BG357" s="217">
        <f>IF(N357="zákl. přenesená",J357,0)</f>
        <v>0</v>
      </c>
      <c r="BH357" s="217">
        <f>IF(N357="sníž. přenesená",J357,0)</f>
        <v>0</v>
      </c>
      <c r="BI357" s="217">
        <f>IF(N357="nulová",J357,0)</f>
        <v>0</v>
      </c>
      <c r="BJ357" s="18" t="s">
        <v>80</v>
      </c>
      <c r="BK357" s="217">
        <f>ROUND(I357*H357,2)</f>
        <v>0</v>
      </c>
      <c r="BL357" s="18" t="s">
        <v>138</v>
      </c>
      <c r="BM357" s="216" t="s">
        <v>506</v>
      </c>
    </row>
    <row r="358" s="2" customFormat="1">
      <c r="A358" s="39"/>
      <c r="B358" s="40"/>
      <c r="C358" s="41"/>
      <c r="D358" s="218" t="s">
        <v>140</v>
      </c>
      <c r="E358" s="41"/>
      <c r="F358" s="219" t="s">
        <v>505</v>
      </c>
      <c r="G358" s="41"/>
      <c r="H358" s="41"/>
      <c r="I358" s="220"/>
      <c r="J358" s="41"/>
      <c r="K358" s="41"/>
      <c r="L358" s="45"/>
      <c r="M358" s="221"/>
      <c r="N358" s="222"/>
      <c r="O358" s="85"/>
      <c r="P358" s="85"/>
      <c r="Q358" s="85"/>
      <c r="R358" s="85"/>
      <c r="S358" s="85"/>
      <c r="T358" s="86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140</v>
      </c>
      <c r="AU358" s="18" t="s">
        <v>82</v>
      </c>
    </row>
    <row r="359" s="14" customFormat="1">
      <c r="A359" s="14"/>
      <c r="B359" s="233"/>
      <c r="C359" s="234"/>
      <c r="D359" s="218" t="s">
        <v>142</v>
      </c>
      <c r="E359" s="235" t="s">
        <v>19</v>
      </c>
      <c r="F359" s="236" t="s">
        <v>488</v>
      </c>
      <c r="G359" s="234"/>
      <c r="H359" s="237">
        <v>2.02</v>
      </c>
      <c r="I359" s="238"/>
      <c r="J359" s="234"/>
      <c r="K359" s="234"/>
      <c r="L359" s="239"/>
      <c r="M359" s="240"/>
      <c r="N359" s="241"/>
      <c r="O359" s="241"/>
      <c r="P359" s="241"/>
      <c r="Q359" s="241"/>
      <c r="R359" s="241"/>
      <c r="S359" s="241"/>
      <c r="T359" s="242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3" t="s">
        <v>142</v>
      </c>
      <c r="AU359" s="243" t="s">
        <v>82</v>
      </c>
      <c r="AV359" s="14" t="s">
        <v>82</v>
      </c>
      <c r="AW359" s="14" t="s">
        <v>33</v>
      </c>
      <c r="AX359" s="14" t="s">
        <v>72</v>
      </c>
      <c r="AY359" s="243" t="s">
        <v>131</v>
      </c>
    </row>
    <row r="360" s="15" customFormat="1">
      <c r="A360" s="15"/>
      <c r="B360" s="255"/>
      <c r="C360" s="256"/>
      <c r="D360" s="218" t="s">
        <v>142</v>
      </c>
      <c r="E360" s="257" t="s">
        <v>19</v>
      </c>
      <c r="F360" s="258" t="s">
        <v>489</v>
      </c>
      <c r="G360" s="256"/>
      <c r="H360" s="259">
        <v>2.02</v>
      </c>
      <c r="I360" s="260"/>
      <c r="J360" s="256"/>
      <c r="K360" s="256"/>
      <c r="L360" s="261"/>
      <c r="M360" s="262"/>
      <c r="N360" s="263"/>
      <c r="O360" s="263"/>
      <c r="P360" s="263"/>
      <c r="Q360" s="263"/>
      <c r="R360" s="263"/>
      <c r="S360" s="263"/>
      <c r="T360" s="264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65" t="s">
        <v>142</v>
      </c>
      <c r="AU360" s="265" t="s">
        <v>82</v>
      </c>
      <c r="AV360" s="15" t="s">
        <v>138</v>
      </c>
      <c r="AW360" s="15" t="s">
        <v>4</v>
      </c>
      <c r="AX360" s="15" t="s">
        <v>80</v>
      </c>
      <c r="AY360" s="265" t="s">
        <v>131</v>
      </c>
    </row>
    <row r="361" s="2" customFormat="1" ht="24.15" customHeight="1">
      <c r="A361" s="39"/>
      <c r="B361" s="40"/>
      <c r="C361" s="245" t="s">
        <v>507</v>
      </c>
      <c r="D361" s="245" t="s">
        <v>289</v>
      </c>
      <c r="E361" s="246" t="s">
        <v>508</v>
      </c>
      <c r="F361" s="247" t="s">
        <v>509</v>
      </c>
      <c r="G361" s="248" t="s">
        <v>147</v>
      </c>
      <c r="H361" s="249">
        <v>2.02</v>
      </c>
      <c r="I361" s="250"/>
      <c r="J361" s="251">
        <f>ROUND(I361*H361,2)</f>
        <v>0</v>
      </c>
      <c r="K361" s="247" t="s">
        <v>137</v>
      </c>
      <c r="L361" s="252"/>
      <c r="M361" s="253" t="s">
        <v>19</v>
      </c>
      <c r="N361" s="254" t="s">
        <v>43</v>
      </c>
      <c r="O361" s="85"/>
      <c r="P361" s="214">
        <f>O361*H361</f>
        <v>0</v>
      </c>
      <c r="Q361" s="214">
        <v>0.027</v>
      </c>
      <c r="R361" s="214">
        <f>Q361*H361</f>
        <v>0.054539999999999998</v>
      </c>
      <c r="S361" s="214">
        <v>0</v>
      </c>
      <c r="T361" s="215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16" t="s">
        <v>182</v>
      </c>
      <c r="AT361" s="216" t="s">
        <v>289</v>
      </c>
      <c r="AU361" s="216" t="s">
        <v>82</v>
      </c>
      <c r="AY361" s="18" t="s">
        <v>131</v>
      </c>
      <c r="BE361" s="217">
        <f>IF(N361="základní",J361,0)</f>
        <v>0</v>
      </c>
      <c r="BF361" s="217">
        <f>IF(N361="snížená",J361,0)</f>
        <v>0</v>
      </c>
      <c r="BG361" s="217">
        <f>IF(N361="zákl. přenesená",J361,0)</f>
        <v>0</v>
      </c>
      <c r="BH361" s="217">
        <f>IF(N361="sníž. přenesená",J361,0)</f>
        <v>0</v>
      </c>
      <c r="BI361" s="217">
        <f>IF(N361="nulová",J361,0)</f>
        <v>0</v>
      </c>
      <c r="BJ361" s="18" t="s">
        <v>80</v>
      </c>
      <c r="BK361" s="217">
        <f>ROUND(I361*H361,2)</f>
        <v>0</v>
      </c>
      <c r="BL361" s="18" t="s">
        <v>138</v>
      </c>
      <c r="BM361" s="216" t="s">
        <v>510</v>
      </c>
    </row>
    <row r="362" s="2" customFormat="1">
      <c r="A362" s="39"/>
      <c r="B362" s="40"/>
      <c r="C362" s="41"/>
      <c r="D362" s="218" t="s">
        <v>140</v>
      </c>
      <c r="E362" s="41"/>
      <c r="F362" s="219" t="s">
        <v>509</v>
      </c>
      <c r="G362" s="41"/>
      <c r="H362" s="41"/>
      <c r="I362" s="220"/>
      <c r="J362" s="41"/>
      <c r="K362" s="41"/>
      <c r="L362" s="45"/>
      <c r="M362" s="221"/>
      <c r="N362" s="222"/>
      <c r="O362" s="85"/>
      <c r="P362" s="85"/>
      <c r="Q362" s="85"/>
      <c r="R362" s="85"/>
      <c r="S362" s="85"/>
      <c r="T362" s="86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140</v>
      </c>
      <c r="AU362" s="18" t="s">
        <v>82</v>
      </c>
    </row>
    <row r="363" s="14" customFormat="1">
      <c r="A363" s="14"/>
      <c r="B363" s="233"/>
      <c r="C363" s="234"/>
      <c r="D363" s="218" t="s">
        <v>142</v>
      </c>
      <c r="E363" s="235" t="s">
        <v>19</v>
      </c>
      <c r="F363" s="236" t="s">
        <v>488</v>
      </c>
      <c r="G363" s="234"/>
      <c r="H363" s="237">
        <v>2.02</v>
      </c>
      <c r="I363" s="238"/>
      <c r="J363" s="234"/>
      <c r="K363" s="234"/>
      <c r="L363" s="239"/>
      <c r="M363" s="240"/>
      <c r="N363" s="241"/>
      <c r="O363" s="241"/>
      <c r="P363" s="241"/>
      <c r="Q363" s="241"/>
      <c r="R363" s="241"/>
      <c r="S363" s="241"/>
      <c r="T363" s="242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3" t="s">
        <v>142</v>
      </c>
      <c r="AU363" s="243" t="s">
        <v>82</v>
      </c>
      <c r="AV363" s="14" t="s">
        <v>82</v>
      </c>
      <c r="AW363" s="14" t="s">
        <v>33</v>
      </c>
      <c r="AX363" s="14" t="s">
        <v>72</v>
      </c>
      <c r="AY363" s="243" t="s">
        <v>131</v>
      </c>
    </row>
    <row r="364" s="15" customFormat="1">
      <c r="A364" s="15"/>
      <c r="B364" s="255"/>
      <c r="C364" s="256"/>
      <c r="D364" s="218" t="s">
        <v>142</v>
      </c>
      <c r="E364" s="257" t="s">
        <v>19</v>
      </c>
      <c r="F364" s="258" t="s">
        <v>489</v>
      </c>
      <c r="G364" s="256"/>
      <c r="H364" s="259">
        <v>2.02</v>
      </c>
      <c r="I364" s="260"/>
      <c r="J364" s="256"/>
      <c r="K364" s="256"/>
      <c r="L364" s="261"/>
      <c r="M364" s="262"/>
      <c r="N364" s="263"/>
      <c r="O364" s="263"/>
      <c r="P364" s="263"/>
      <c r="Q364" s="263"/>
      <c r="R364" s="263"/>
      <c r="S364" s="263"/>
      <c r="T364" s="264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65" t="s">
        <v>142</v>
      </c>
      <c r="AU364" s="265" t="s">
        <v>82</v>
      </c>
      <c r="AV364" s="15" t="s">
        <v>138</v>
      </c>
      <c r="AW364" s="15" t="s">
        <v>4</v>
      </c>
      <c r="AX364" s="15" t="s">
        <v>80</v>
      </c>
      <c r="AY364" s="265" t="s">
        <v>131</v>
      </c>
    </row>
    <row r="365" s="2" customFormat="1" ht="24.15" customHeight="1">
      <c r="A365" s="39"/>
      <c r="B365" s="40"/>
      <c r="C365" s="205" t="s">
        <v>511</v>
      </c>
      <c r="D365" s="205" t="s">
        <v>133</v>
      </c>
      <c r="E365" s="206" t="s">
        <v>512</v>
      </c>
      <c r="F365" s="207" t="s">
        <v>513</v>
      </c>
      <c r="G365" s="208" t="s">
        <v>147</v>
      </c>
      <c r="H365" s="209">
        <v>2</v>
      </c>
      <c r="I365" s="210"/>
      <c r="J365" s="211">
        <f>ROUND(I365*H365,2)</f>
        <v>0</v>
      </c>
      <c r="K365" s="207" t="s">
        <v>137</v>
      </c>
      <c r="L365" s="45"/>
      <c r="M365" s="212" t="s">
        <v>19</v>
      </c>
      <c r="N365" s="213" t="s">
        <v>43</v>
      </c>
      <c r="O365" s="85"/>
      <c r="P365" s="214">
        <f>O365*H365</f>
        <v>0</v>
      </c>
      <c r="Q365" s="214">
        <v>0.21734000000000001</v>
      </c>
      <c r="R365" s="214">
        <f>Q365*H365</f>
        <v>0.43468000000000001</v>
      </c>
      <c r="S365" s="214">
        <v>0</v>
      </c>
      <c r="T365" s="215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16" t="s">
        <v>138</v>
      </c>
      <c r="AT365" s="216" t="s">
        <v>133</v>
      </c>
      <c r="AU365" s="216" t="s">
        <v>82</v>
      </c>
      <c r="AY365" s="18" t="s">
        <v>131</v>
      </c>
      <c r="BE365" s="217">
        <f>IF(N365="základní",J365,0)</f>
        <v>0</v>
      </c>
      <c r="BF365" s="217">
        <f>IF(N365="snížená",J365,0)</f>
        <v>0</v>
      </c>
      <c r="BG365" s="217">
        <f>IF(N365="zákl. přenesená",J365,0)</f>
        <v>0</v>
      </c>
      <c r="BH365" s="217">
        <f>IF(N365="sníž. přenesená",J365,0)</f>
        <v>0</v>
      </c>
      <c r="BI365" s="217">
        <f>IF(N365="nulová",J365,0)</f>
        <v>0</v>
      </c>
      <c r="BJ365" s="18" t="s">
        <v>80</v>
      </c>
      <c r="BK365" s="217">
        <f>ROUND(I365*H365,2)</f>
        <v>0</v>
      </c>
      <c r="BL365" s="18" t="s">
        <v>138</v>
      </c>
      <c r="BM365" s="216" t="s">
        <v>514</v>
      </c>
    </row>
    <row r="366" s="2" customFormat="1">
      <c r="A366" s="39"/>
      <c r="B366" s="40"/>
      <c r="C366" s="41"/>
      <c r="D366" s="218" t="s">
        <v>140</v>
      </c>
      <c r="E366" s="41"/>
      <c r="F366" s="219" t="s">
        <v>513</v>
      </c>
      <c r="G366" s="41"/>
      <c r="H366" s="41"/>
      <c r="I366" s="220"/>
      <c r="J366" s="41"/>
      <c r="K366" s="41"/>
      <c r="L366" s="45"/>
      <c r="M366" s="221"/>
      <c r="N366" s="222"/>
      <c r="O366" s="85"/>
      <c r="P366" s="85"/>
      <c r="Q366" s="85"/>
      <c r="R366" s="85"/>
      <c r="S366" s="85"/>
      <c r="T366" s="86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140</v>
      </c>
      <c r="AU366" s="18" t="s">
        <v>82</v>
      </c>
    </row>
    <row r="367" s="14" customFormat="1">
      <c r="A367" s="14"/>
      <c r="B367" s="233"/>
      <c r="C367" s="234"/>
      <c r="D367" s="218" t="s">
        <v>142</v>
      </c>
      <c r="E367" s="235" t="s">
        <v>19</v>
      </c>
      <c r="F367" s="236" t="s">
        <v>515</v>
      </c>
      <c r="G367" s="234"/>
      <c r="H367" s="237">
        <v>2</v>
      </c>
      <c r="I367" s="238"/>
      <c r="J367" s="234"/>
      <c r="K367" s="234"/>
      <c r="L367" s="239"/>
      <c r="M367" s="240"/>
      <c r="N367" s="241"/>
      <c r="O367" s="241"/>
      <c r="P367" s="241"/>
      <c r="Q367" s="241"/>
      <c r="R367" s="241"/>
      <c r="S367" s="241"/>
      <c r="T367" s="242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3" t="s">
        <v>142</v>
      </c>
      <c r="AU367" s="243" t="s">
        <v>82</v>
      </c>
      <c r="AV367" s="14" t="s">
        <v>82</v>
      </c>
      <c r="AW367" s="14" t="s">
        <v>33</v>
      </c>
      <c r="AX367" s="14" t="s">
        <v>72</v>
      </c>
      <c r="AY367" s="243" t="s">
        <v>131</v>
      </c>
    </row>
    <row r="368" s="15" customFormat="1">
      <c r="A368" s="15"/>
      <c r="B368" s="255"/>
      <c r="C368" s="256"/>
      <c r="D368" s="218" t="s">
        <v>142</v>
      </c>
      <c r="E368" s="257" t="s">
        <v>19</v>
      </c>
      <c r="F368" s="258" t="s">
        <v>489</v>
      </c>
      <c r="G368" s="256"/>
      <c r="H368" s="259">
        <v>2</v>
      </c>
      <c r="I368" s="260"/>
      <c r="J368" s="256"/>
      <c r="K368" s="256"/>
      <c r="L368" s="261"/>
      <c r="M368" s="262"/>
      <c r="N368" s="263"/>
      <c r="O368" s="263"/>
      <c r="P368" s="263"/>
      <c r="Q368" s="263"/>
      <c r="R368" s="263"/>
      <c r="S368" s="263"/>
      <c r="T368" s="264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65" t="s">
        <v>142</v>
      </c>
      <c r="AU368" s="265" t="s">
        <v>82</v>
      </c>
      <c r="AV368" s="15" t="s">
        <v>138</v>
      </c>
      <c r="AW368" s="15" t="s">
        <v>4</v>
      </c>
      <c r="AX368" s="15" t="s">
        <v>80</v>
      </c>
      <c r="AY368" s="265" t="s">
        <v>131</v>
      </c>
    </row>
    <row r="369" s="2" customFormat="1" ht="14.4" customHeight="1">
      <c r="A369" s="39"/>
      <c r="B369" s="40"/>
      <c r="C369" s="245" t="s">
        <v>516</v>
      </c>
      <c r="D369" s="245" t="s">
        <v>289</v>
      </c>
      <c r="E369" s="246" t="s">
        <v>517</v>
      </c>
      <c r="F369" s="247" t="s">
        <v>518</v>
      </c>
      <c r="G369" s="248" t="s">
        <v>147</v>
      </c>
      <c r="H369" s="249">
        <v>2</v>
      </c>
      <c r="I369" s="250"/>
      <c r="J369" s="251">
        <f>ROUND(I369*H369,2)</f>
        <v>0</v>
      </c>
      <c r="K369" s="247" t="s">
        <v>137</v>
      </c>
      <c r="L369" s="252"/>
      <c r="M369" s="253" t="s">
        <v>19</v>
      </c>
      <c r="N369" s="254" t="s">
        <v>43</v>
      </c>
      <c r="O369" s="85"/>
      <c r="P369" s="214">
        <f>O369*H369</f>
        <v>0</v>
      </c>
      <c r="Q369" s="214">
        <v>0.050599999999999999</v>
      </c>
      <c r="R369" s="214">
        <f>Q369*H369</f>
        <v>0.1012</v>
      </c>
      <c r="S369" s="214">
        <v>0</v>
      </c>
      <c r="T369" s="215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16" t="s">
        <v>182</v>
      </c>
      <c r="AT369" s="216" t="s">
        <v>289</v>
      </c>
      <c r="AU369" s="216" t="s">
        <v>82</v>
      </c>
      <c r="AY369" s="18" t="s">
        <v>131</v>
      </c>
      <c r="BE369" s="217">
        <f>IF(N369="základní",J369,0)</f>
        <v>0</v>
      </c>
      <c r="BF369" s="217">
        <f>IF(N369="snížená",J369,0)</f>
        <v>0</v>
      </c>
      <c r="BG369" s="217">
        <f>IF(N369="zákl. přenesená",J369,0)</f>
        <v>0</v>
      </c>
      <c r="BH369" s="217">
        <f>IF(N369="sníž. přenesená",J369,0)</f>
        <v>0</v>
      </c>
      <c r="BI369" s="217">
        <f>IF(N369="nulová",J369,0)</f>
        <v>0</v>
      </c>
      <c r="BJ369" s="18" t="s">
        <v>80</v>
      </c>
      <c r="BK369" s="217">
        <f>ROUND(I369*H369,2)</f>
        <v>0</v>
      </c>
      <c r="BL369" s="18" t="s">
        <v>138</v>
      </c>
      <c r="BM369" s="216" t="s">
        <v>519</v>
      </c>
    </row>
    <row r="370" s="2" customFormat="1">
      <c r="A370" s="39"/>
      <c r="B370" s="40"/>
      <c r="C370" s="41"/>
      <c r="D370" s="218" t="s">
        <v>140</v>
      </c>
      <c r="E370" s="41"/>
      <c r="F370" s="219" t="s">
        <v>518</v>
      </c>
      <c r="G370" s="41"/>
      <c r="H370" s="41"/>
      <c r="I370" s="220"/>
      <c r="J370" s="41"/>
      <c r="K370" s="41"/>
      <c r="L370" s="45"/>
      <c r="M370" s="221"/>
      <c r="N370" s="222"/>
      <c r="O370" s="85"/>
      <c r="P370" s="85"/>
      <c r="Q370" s="85"/>
      <c r="R370" s="85"/>
      <c r="S370" s="85"/>
      <c r="T370" s="86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140</v>
      </c>
      <c r="AU370" s="18" t="s">
        <v>82</v>
      </c>
    </row>
    <row r="371" s="14" customFormat="1">
      <c r="A371" s="14"/>
      <c r="B371" s="233"/>
      <c r="C371" s="234"/>
      <c r="D371" s="218" t="s">
        <v>142</v>
      </c>
      <c r="E371" s="235" t="s">
        <v>19</v>
      </c>
      <c r="F371" s="236" t="s">
        <v>515</v>
      </c>
      <c r="G371" s="234"/>
      <c r="H371" s="237">
        <v>2</v>
      </c>
      <c r="I371" s="238"/>
      <c r="J371" s="234"/>
      <c r="K371" s="234"/>
      <c r="L371" s="239"/>
      <c r="M371" s="240"/>
      <c r="N371" s="241"/>
      <c r="O371" s="241"/>
      <c r="P371" s="241"/>
      <c r="Q371" s="241"/>
      <c r="R371" s="241"/>
      <c r="S371" s="241"/>
      <c r="T371" s="242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3" t="s">
        <v>142</v>
      </c>
      <c r="AU371" s="243" t="s">
        <v>82</v>
      </c>
      <c r="AV371" s="14" t="s">
        <v>82</v>
      </c>
      <c r="AW371" s="14" t="s">
        <v>33</v>
      </c>
      <c r="AX371" s="14" t="s">
        <v>72</v>
      </c>
      <c r="AY371" s="243" t="s">
        <v>131</v>
      </c>
    </row>
    <row r="372" s="15" customFormat="1">
      <c r="A372" s="15"/>
      <c r="B372" s="255"/>
      <c r="C372" s="256"/>
      <c r="D372" s="218" t="s">
        <v>142</v>
      </c>
      <c r="E372" s="257" t="s">
        <v>19</v>
      </c>
      <c r="F372" s="258" t="s">
        <v>489</v>
      </c>
      <c r="G372" s="256"/>
      <c r="H372" s="259">
        <v>2</v>
      </c>
      <c r="I372" s="260"/>
      <c r="J372" s="256"/>
      <c r="K372" s="256"/>
      <c r="L372" s="261"/>
      <c r="M372" s="262"/>
      <c r="N372" s="263"/>
      <c r="O372" s="263"/>
      <c r="P372" s="263"/>
      <c r="Q372" s="263"/>
      <c r="R372" s="263"/>
      <c r="S372" s="263"/>
      <c r="T372" s="264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65" t="s">
        <v>142</v>
      </c>
      <c r="AU372" s="265" t="s">
        <v>82</v>
      </c>
      <c r="AV372" s="15" t="s">
        <v>138</v>
      </c>
      <c r="AW372" s="15" t="s">
        <v>4</v>
      </c>
      <c r="AX372" s="15" t="s">
        <v>80</v>
      </c>
      <c r="AY372" s="265" t="s">
        <v>131</v>
      </c>
    </row>
    <row r="373" s="2" customFormat="1" ht="14.4" customHeight="1">
      <c r="A373" s="39"/>
      <c r="B373" s="40"/>
      <c r="C373" s="245" t="s">
        <v>520</v>
      </c>
      <c r="D373" s="245" t="s">
        <v>289</v>
      </c>
      <c r="E373" s="246" t="s">
        <v>521</v>
      </c>
      <c r="F373" s="247" t="s">
        <v>522</v>
      </c>
      <c r="G373" s="248" t="s">
        <v>147</v>
      </c>
      <c r="H373" s="249">
        <v>2</v>
      </c>
      <c r="I373" s="250"/>
      <c r="J373" s="251">
        <f>ROUND(I373*H373,2)</f>
        <v>0</v>
      </c>
      <c r="K373" s="247" t="s">
        <v>137</v>
      </c>
      <c r="L373" s="252"/>
      <c r="M373" s="253" t="s">
        <v>19</v>
      </c>
      <c r="N373" s="254" t="s">
        <v>43</v>
      </c>
      <c r="O373" s="85"/>
      <c r="P373" s="214">
        <f>O373*H373</f>
        <v>0</v>
      </c>
      <c r="Q373" s="214">
        <v>0.0071999999999999998</v>
      </c>
      <c r="R373" s="214">
        <f>Q373*H373</f>
        <v>0.0144</v>
      </c>
      <c r="S373" s="214">
        <v>0</v>
      </c>
      <c r="T373" s="215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16" t="s">
        <v>182</v>
      </c>
      <c r="AT373" s="216" t="s">
        <v>289</v>
      </c>
      <c r="AU373" s="216" t="s">
        <v>82</v>
      </c>
      <c r="AY373" s="18" t="s">
        <v>131</v>
      </c>
      <c r="BE373" s="217">
        <f>IF(N373="základní",J373,0)</f>
        <v>0</v>
      </c>
      <c r="BF373" s="217">
        <f>IF(N373="snížená",J373,0)</f>
        <v>0</v>
      </c>
      <c r="BG373" s="217">
        <f>IF(N373="zákl. přenesená",J373,0)</f>
        <v>0</v>
      </c>
      <c r="BH373" s="217">
        <f>IF(N373="sníž. přenesená",J373,0)</f>
        <v>0</v>
      </c>
      <c r="BI373" s="217">
        <f>IF(N373="nulová",J373,0)</f>
        <v>0</v>
      </c>
      <c r="BJ373" s="18" t="s">
        <v>80</v>
      </c>
      <c r="BK373" s="217">
        <f>ROUND(I373*H373,2)</f>
        <v>0</v>
      </c>
      <c r="BL373" s="18" t="s">
        <v>138</v>
      </c>
      <c r="BM373" s="216" t="s">
        <v>523</v>
      </c>
    </row>
    <row r="374" s="2" customFormat="1">
      <c r="A374" s="39"/>
      <c r="B374" s="40"/>
      <c r="C374" s="41"/>
      <c r="D374" s="218" t="s">
        <v>140</v>
      </c>
      <c r="E374" s="41"/>
      <c r="F374" s="219" t="s">
        <v>522</v>
      </c>
      <c r="G374" s="41"/>
      <c r="H374" s="41"/>
      <c r="I374" s="220"/>
      <c r="J374" s="41"/>
      <c r="K374" s="41"/>
      <c r="L374" s="45"/>
      <c r="M374" s="221"/>
      <c r="N374" s="222"/>
      <c r="O374" s="85"/>
      <c r="P374" s="85"/>
      <c r="Q374" s="85"/>
      <c r="R374" s="85"/>
      <c r="S374" s="85"/>
      <c r="T374" s="86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T374" s="18" t="s">
        <v>140</v>
      </c>
      <c r="AU374" s="18" t="s">
        <v>82</v>
      </c>
    </row>
    <row r="375" s="14" customFormat="1">
      <c r="A375" s="14"/>
      <c r="B375" s="233"/>
      <c r="C375" s="234"/>
      <c r="D375" s="218" t="s">
        <v>142</v>
      </c>
      <c r="E375" s="235" t="s">
        <v>19</v>
      </c>
      <c r="F375" s="236" t="s">
        <v>515</v>
      </c>
      <c r="G375" s="234"/>
      <c r="H375" s="237">
        <v>2</v>
      </c>
      <c r="I375" s="238"/>
      <c r="J375" s="234"/>
      <c r="K375" s="234"/>
      <c r="L375" s="239"/>
      <c r="M375" s="240"/>
      <c r="N375" s="241"/>
      <c r="O375" s="241"/>
      <c r="P375" s="241"/>
      <c r="Q375" s="241"/>
      <c r="R375" s="241"/>
      <c r="S375" s="241"/>
      <c r="T375" s="242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3" t="s">
        <v>142</v>
      </c>
      <c r="AU375" s="243" t="s">
        <v>82</v>
      </c>
      <c r="AV375" s="14" t="s">
        <v>82</v>
      </c>
      <c r="AW375" s="14" t="s">
        <v>33</v>
      </c>
      <c r="AX375" s="14" t="s">
        <v>72</v>
      </c>
      <c r="AY375" s="243" t="s">
        <v>131</v>
      </c>
    </row>
    <row r="376" s="15" customFormat="1">
      <c r="A376" s="15"/>
      <c r="B376" s="255"/>
      <c r="C376" s="256"/>
      <c r="D376" s="218" t="s">
        <v>142</v>
      </c>
      <c r="E376" s="257" t="s">
        <v>19</v>
      </c>
      <c r="F376" s="258" t="s">
        <v>489</v>
      </c>
      <c r="G376" s="256"/>
      <c r="H376" s="259">
        <v>2</v>
      </c>
      <c r="I376" s="260"/>
      <c r="J376" s="256"/>
      <c r="K376" s="256"/>
      <c r="L376" s="261"/>
      <c r="M376" s="262"/>
      <c r="N376" s="263"/>
      <c r="O376" s="263"/>
      <c r="P376" s="263"/>
      <c r="Q376" s="263"/>
      <c r="R376" s="263"/>
      <c r="S376" s="263"/>
      <c r="T376" s="264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65" t="s">
        <v>142</v>
      </c>
      <c r="AU376" s="265" t="s">
        <v>82</v>
      </c>
      <c r="AV376" s="15" t="s">
        <v>138</v>
      </c>
      <c r="AW376" s="15" t="s">
        <v>4</v>
      </c>
      <c r="AX376" s="15" t="s">
        <v>80</v>
      </c>
      <c r="AY376" s="265" t="s">
        <v>131</v>
      </c>
    </row>
    <row r="377" s="12" customFormat="1" ht="22.8" customHeight="1">
      <c r="A377" s="12"/>
      <c r="B377" s="189"/>
      <c r="C377" s="190"/>
      <c r="D377" s="191" t="s">
        <v>71</v>
      </c>
      <c r="E377" s="203" t="s">
        <v>189</v>
      </c>
      <c r="F377" s="203" t="s">
        <v>524</v>
      </c>
      <c r="G377" s="190"/>
      <c r="H377" s="190"/>
      <c r="I377" s="193"/>
      <c r="J377" s="204">
        <f>BK377</f>
        <v>0</v>
      </c>
      <c r="K377" s="190"/>
      <c r="L377" s="195"/>
      <c r="M377" s="196"/>
      <c r="N377" s="197"/>
      <c r="O377" s="197"/>
      <c r="P377" s="198">
        <f>SUM(P378:P474)</f>
        <v>0</v>
      </c>
      <c r="Q377" s="197"/>
      <c r="R377" s="198">
        <f>SUM(R378:R474)</f>
        <v>194.37996000000001</v>
      </c>
      <c r="S377" s="197"/>
      <c r="T377" s="199">
        <f>SUM(T378:T474)</f>
        <v>2.726</v>
      </c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R377" s="200" t="s">
        <v>80</v>
      </c>
      <c r="AT377" s="201" t="s">
        <v>71</v>
      </c>
      <c r="AU377" s="201" t="s">
        <v>80</v>
      </c>
      <c r="AY377" s="200" t="s">
        <v>131</v>
      </c>
      <c r="BK377" s="202">
        <f>SUM(BK378:BK474)</f>
        <v>0</v>
      </c>
    </row>
    <row r="378" s="2" customFormat="1" ht="24.15" customHeight="1">
      <c r="A378" s="39"/>
      <c r="B378" s="40"/>
      <c r="C378" s="205" t="s">
        <v>525</v>
      </c>
      <c r="D378" s="205" t="s">
        <v>133</v>
      </c>
      <c r="E378" s="206" t="s">
        <v>526</v>
      </c>
      <c r="F378" s="207" t="s">
        <v>527</v>
      </c>
      <c r="G378" s="208" t="s">
        <v>192</v>
      </c>
      <c r="H378" s="209">
        <v>4</v>
      </c>
      <c r="I378" s="210"/>
      <c r="J378" s="211">
        <f>ROUND(I378*H378,2)</f>
        <v>0</v>
      </c>
      <c r="K378" s="207" t="s">
        <v>137</v>
      </c>
      <c r="L378" s="45"/>
      <c r="M378" s="212" t="s">
        <v>19</v>
      </c>
      <c r="N378" s="213" t="s">
        <v>43</v>
      </c>
      <c r="O378" s="85"/>
      <c r="P378" s="214">
        <f>O378*H378</f>
        <v>0</v>
      </c>
      <c r="Q378" s="214">
        <v>0.039600000000000003</v>
      </c>
      <c r="R378" s="214">
        <f>Q378*H378</f>
        <v>0.15840000000000001</v>
      </c>
      <c r="S378" s="214">
        <v>0</v>
      </c>
      <c r="T378" s="215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16" t="s">
        <v>138</v>
      </c>
      <c r="AT378" s="216" t="s">
        <v>133</v>
      </c>
      <c r="AU378" s="216" t="s">
        <v>82</v>
      </c>
      <c r="AY378" s="18" t="s">
        <v>131</v>
      </c>
      <c r="BE378" s="217">
        <f>IF(N378="základní",J378,0)</f>
        <v>0</v>
      </c>
      <c r="BF378" s="217">
        <f>IF(N378="snížená",J378,0)</f>
        <v>0</v>
      </c>
      <c r="BG378" s="217">
        <f>IF(N378="zákl. přenesená",J378,0)</f>
        <v>0</v>
      </c>
      <c r="BH378" s="217">
        <f>IF(N378="sníž. přenesená",J378,0)</f>
        <v>0</v>
      </c>
      <c r="BI378" s="217">
        <f>IF(N378="nulová",J378,0)</f>
        <v>0</v>
      </c>
      <c r="BJ378" s="18" t="s">
        <v>80</v>
      </c>
      <c r="BK378" s="217">
        <f>ROUND(I378*H378,2)</f>
        <v>0</v>
      </c>
      <c r="BL378" s="18" t="s">
        <v>138</v>
      </c>
      <c r="BM378" s="216" t="s">
        <v>528</v>
      </c>
    </row>
    <row r="379" s="2" customFormat="1">
      <c r="A379" s="39"/>
      <c r="B379" s="40"/>
      <c r="C379" s="41"/>
      <c r="D379" s="218" t="s">
        <v>140</v>
      </c>
      <c r="E379" s="41"/>
      <c r="F379" s="219" t="s">
        <v>529</v>
      </c>
      <c r="G379" s="41"/>
      <c r="H379" s="41"/>
      <c r="I379" s="220"/>
      <c r="J379" s="41"/>
      <c r="K379" s="41"/>
      <c r="L379" s="45"/>
      <c r="M379" s="221"/>
      <c r="N379" s="222"/>
      <c r="O379" s="85"/>
      <c r="P379" s="85"/>
      <c r="Q379" s="85"/>
      <c r="R379" s="85"/>
      <c r="S379" s="85"/>
      <c r="T379" s="86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8" t="s">
        <v>140</v>
      </c>
      <c r="AU379" s="18" t="s">
        <v>82</v>
      </c>
    </row>
    <row r="380" s="13" customFormat="1">
      <c r="A380" s="13"/>
      <c r="B380" s="223"/>
      <c r="C380" s="224"/>
      <c r="D380" s="218" t="s">
        <v>142</v>
      </c>
      <c r="E380" s="225" t="s">
        <v>19</v>
      </c>
      <c r="F380" s="226" t="s">
        <v>530</v>
      </c>
      <c r="G380" s="224"/>
      <c r="H380" s="225" t="s">
        <v>19</v>
      </c>
      <c r="I380" s="227"/>
      <c r="J380" s="224"/>
      <c r="K380" s="224"/>
      <c r="L380" s="228"/>
      <c r="M380" s="229"/>
      <c r="N380" s="230"/>
      <c r="O380" s="230"/>
      <c r="P380" s="230"/>
      <c r="Q380" s="230"/>
      <c r="R380" s="230"/>
      <c r="S380" s="230"/>
      <c r="T380" s="231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2" t="s">
        <v>142</v>
      </c>
      <c r="AU380" s="232" t="s">
        <v>82</v>
      </c>
      <c r="AV380" s="13" t="s">
        <v>80</v>
      </c>
      <c r="AW380" s="13" t="s">
        <v>33</v>
      </c>
      <c r="AX380" s="13" t="s">
        <v>72</v>
      </c>
      <c r="AY380" s="232" t="s">
        <v>131</v>
      </c>
    </row>
    <row r="381" s="14" customFormat="1">
      <c r="A381" s="14"/>
      <c r="B381" s="233"/>
      <c r="C381" s="234"/>
      <c r="D381" s="218" t="s">
        <v>142</v>
      </c>
      <c r="E381" s="235" t="s">
        <v>19</v>
      </c>
      <c r="F381" s="236" t="s">
        <v>531</v>
      </c>
      <c r="G381" s="234"/>
      <c r="H381" s="237">
        <v>4</v>
      </c>
      <c r="I381" s="238"/>
      <c r="J381" s="234"/>
      <c r="K381" s="234"/>
      <c r="L381" s="239"/>
      <c r="M381" s="240"/>
      <c r="N381" s="241"/>
      <c r="O381" s="241"/>
      <c r="P381" s="241"/>
      <c r="Q381" s="241"/>
      <c r="R381" s="241"/>
      <c r="S381" s="241"/>
      <c r="T381" s="242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3" t="s">
        <v>142</v>
      </c>
      <c r="AU381" s="243" t="s">
        <v>82</v>
      </c>
      <c r="AV381" s="14" t="s">
        <v>82</v>
      </c>
      <c r="AW381" s="14" t="s">
        <v>33</v>
      </c>
      <c r="AX381" s="14" t="s">
        <v>72</v>
      </c>
      <c r="AY381" s="243" t="s">
        <v>131</v>
      </c>
    </row>
    <row r="382" s="2" customFormat="1" ht="24.15" customHeight="1">
      <c r="A382" s="39"/>
      <c r="B382" s="40"/>
      <c r="C382" s="205" t="s">
        <v>532</v>
      </c>
      <c r="D382" s="205" t="s">
        <v>133</v>
      </c>
      <c r="E382" s="206" t="s">
        <v>533</v>
      </c>
      <c r="F382" s="207" t="s">
        <v>534</v>
      </c>
      <c r="G382" s="208" t="s">
        <v>192</v>
      </c>
      <c r="H382" s="209">
        <v>6</v>
      </c>
      <c r="I382" s="210"/>
      <c r="J382" s="211">
        <f>ROUND(I382*H382,2)</f>
        <v>0</v>
      </c>
      <c r="K382" s="207" t="s">
        <v>137</v>
      </c>
      <c r="L382" s="45"/>
      <c r="M382" s="212" t="s">
        <v>19</v>
      </c>
      <c r="N382" s="213" t="s">
        <v>43</v>
      </c>
      <c r="O382" s="85"/>
      <c r="P382" s="214">
        <f>O382*H382</f>
        <v>0</v>
      </c>
      <c r="Q382" s="214">
        <v>0</v>
      </c>
      <c r="R382" s="214">
        <f>Q382*H382</f>
        <v>0</v>
      </c>
      <c r="S382" s="214">
        <v>0.26100000000000001</v>
      </c>
      <c r="T382" s="215">
        <f>S382*H382</f>
        <v>1.5660000000000001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16" t="s">
        <v>138</v>
      </c>
      <c r="AT382" s="216" t="s">
        <v>133</v>
      </c>
      <c r="AU382" s="216" t="s">
        <v>82</v>
      </c>
      <c r="AY382" s="18" t="s">
        <v>131</v>
      </c>
      <c r="BE382" s="217">
        <f>IF(N382="základní",J382,0)</f>
        <v>0</v>
      </c>
      <c r="BF382" s="217">
        <f>IF(N382="snížená",J382,0)</f>
        <v>0</v>
      </c>
      <c r="BG382" s="217">
        <f>IF(N382="zákl. přenesená",J382,0)</f>
        <v>0</v>
      </c>
      <c r="BH382" s="217">
        <f>IF(N382="sníž. přenesená",J382,0)</f>
        <v>0</v>
      </c>
      <c r="BI382" s="217">
        <f>IF(N382="nulová",J382,0)</f>
        <v>0</v>
      </c>
      <c r="BJ382" s="18" t="s">
        <v>80</v>
      </c>
      <c r="BK382" s="217">
        <f>ROUND(I382*H382,2)</f>
        <v>0</v>
      </c>
      <c r="BL382" s="18" t="s">
        <v>138</v>
      </c>
      <c r="BM382" s="216" t="s">
        <v>535</v>
      </c>
    </row>
    <row r="383" s="2" customFormat="1">
      <c r="A383" s="39"/>
      <c r="B383" s="40"/>
      <c r="C383" s="41"/>
      <c r="D383" s="218" t="s">
        <v>140</v>
      </c>
      <c r="E383" s="41"/>
      <c r="F383" s="219" t="s">
        <v>536</v>
      </c>
      <c r="G383" s="41"/>
      <c r="H383" s="41"/>
      <c r="I383" s="220"/>
      <c r="J383" s="41"/>
      <c r="K383" s="41"/>
      <c r="L383" s="45"/>
      <c r="M383" s="221"/>
      <c r="N383" s="222"/>
      <c r="O383" s="85"/>
      <c r="P383" s="85"/>
      <c r="Q383" s="85"/>
      <c r="R383" s="85"/>
      <c r="S383" s="85"/>
      <c r="T383" s="86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T383" s="18" t="s">
        <v>140</v>
      </c>
      <c r="AU383" s="18" t="s">
        <v>82</v>
      </c>
    </row>
    <row r="384" s="13" customFormat="1">
      <c r="A384" s="13"/>
      <c r="B384" s="223"/>
      <c r="C384" s="224"/>
      <c r="D384" s="218" t="s">
        <v>142</v>
      </c>
      <c r="E384" s="225" t="s">
        <v>19</v>
      </c>
      <c r="F384" s="226" t="s">
        <v>143</v>
      </c>
      <c r="G384" s="224"/>
      <c r="H384" s="225" t="s">
        <v>19</v>
      </c>
      <c r="I384" s="227"/>
      <c r="J384" s="224"/>
      <c r="K384" s="224"/>
      <c r="L384" s="228"/>
      <c r="M384" s="229"/>
      <c r="N384" s="230"/>
      <c r="O384" s="230"/>
      <c r="P384" s="230"/>
      <c r="Q384" s="230"/>
      <c r="R384" s="230"/>
      <c r="S384" s="230"/>
      <c r="T384" s="231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2" t="s">
        <v>142</v>
      </c>
      <c r="AU384" s="232" t="s">
        <v>82</v>
      </c>
      <c r="AV384" s="13" t="s">
        <v>80</v>
      </c>
      <c r="AW384" s="13" t="s">
        <v>33</v>
      </c>
      <c r="AX384" s="13" t="s">
        <v>72</v>
      </c>
      <c r="AY384" s="232" t="s">
        <v>131</v>
      </c>
    </row>
    <row r="385" s="14" customFormat="1">
      <c r="A385" s="14"/>
      <c r="B385" s="233"/>
      <c r="C385" s="234"/>
      <c r="D385" s="218" t="s">
        <v>142</v>
      </c>
      <c r="E385" s="235" t="s">
        <v>19</v>
      </c>
      <c r="F385" s="236" t="s">
        <v>537</v>
      </c>
      <c r="G385" s="234"/>
      <c r="H385" s="237">
        <v>6</v>
      </c>
      <c r="I385" s="238"/>
      <c r="J385" s="234"/>
      <c r="K385" s="234"/>
      <c r="L385" s="239"/>
      <c r="M385" s="240"/>
      <c r="N385" s="241"/>
      <c r="O385" s="241"/>
      <c r="P385" s="241"/>
      <c r="Q385" s="241"/>
      <c r="R385" s="241"/>
      <c r="S385" s="241"/>
      <c r="T385" s="242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43" t="s">
        <v>142</v>
      </c>
      <c r="AU385" s="243" t="s">
        <v>82</v>
      </c>
      <c r="AV385" s="14" t="s">
        <v>82</v>
      </c>
      <c r="AW385" s="14" t="s">
        <v>33</v>
      </c>
      <c r="AX385" s="14" t="s">
        <v>72</v>
      </c>
      <c r="AY385" s="243" t="s">
        <v>131</v>
      </c>
    </row>
    <row r="386" s="2" customFormat="1" ht="24.15" customHeight="1">
      <c r="A386" s="39"/>
      <c r="B386" s="40"/>
      <c r="C386" s="205" t="s">
        <v>538</v>
      </c>
      <c r="D386" s="205" t="s">
        <v>133</v>
      </c>
      <c r="E386" s="206" t="s">
        <v>539</v>
      </c>
      <c r="F386" s="207" t="s">
        <v>540</v>
      </c>
      <c r="G386" s="208" t="s">
        <v>147</v>
      </c>
      <c r="H386" s="209">
        <v>35</v>
      </c>
      <c r="I386" s="210"/>
      <c r="J386" s="211">
        <f>ROUND(I386*H386,2)</f>
        <v>0</v>
      </c>
      <c r="K386" s="207" t="s">
        <v>137</v>
      </c>
      <c r="L386" s="45"/>
      <c r="M386" s="212" t="s">
        <v>19</v>
      </c>
      <c r="N386" s="213" t="s">
        <v>43</v>
      </c>
      <c r="O386" s="85"/>
      <c r="P386" s="214">
        <f>O386*H386</f>
        <v>0</v>
      </c>
      <c r="Q386" s="214">
        <v>0</v>
      </c>
      <c r="R386" s="214">
        <f>Q386*H386</f>
        <v>0</v>
      </c>
      <c r="S386" s="214">
        <v>0</v>
      </c>
      <c r="T386" s="215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16" t="s">
        <v>138</v>
      </c>
      <c r="AT386" s="216" t="s">
        <v>133</v>
      </c>
      <c r="AU386" s="216" t="s">
        <v>82</v>
      </c>
      <c r="AY386" s="18" t="s">
        <v>131</v>
      </c>
      <c r="BE386" s="217">
        <f>IF(N386="základní",J386,0)</f>
        <v>0</v>
      </c>
      <c r="BF386" s="217">
        <f>IF(N386="snížená",J386,0)</f>
        <v>0</v>
      </c>
      <c r="BG386" s="217">
        <f>IF(N386="zákl. přenesená",J386,0)</f>
        <v>0</v>
      </c>
      <c r="BH386" s="217">
        <f>IF(N386="sníž. přenesená",J386,0)</f>
        <v>0</v>
      </c>
      <c r="BI386" s="217">
        <f>IF(N386="nulová",J386,0)</f>
        <v>0</v>
      </c>
      <c r="BJ386" s="18" t="s">
        <v>80</v>
      </c>
      <c r="BK386" s="217">
        <f>ROUND(I386*H386,2)</f>
        <v>0</v>
      </c>
      <c r="BL386" s="18" t="s">
        <v>138</v>
      </c>
      <c r="BM386" s="216" t="s">
        <v>541</v>
      </c>
    </row>
    <row r="387" s="2" customFormat="1">
      <c r="A387" s="39"/>
      <c r="B387" s="40"/>
      <c r="C387" s="41"/>
      <c r="D387" s="218" t="s">
        <v>140</v>
      </c>
      <c r="E387" s="41"/>
      <c r="F387" s="219" t="s">
        <v>542</v>
      </c>
      <c r="G387" s="41"/>
      <c r="H387" s="41"/>
      <c r="I387" s="220"/>
      <c r="J387" s="41"/>
      <c r="K387" s="41"/>
      <c r="L387" s="45"/>
      <c r="M387" s="221"/>
      <c r="N387" s="222"/>
      <c r="O387" s="85"/>
      <c r="P387" s="85"/>
      <c r="Q387" s="85"/>
      <c r="R387" s="85"/>
      <c r="S387" s="85"/>
      <c r="T387" s="86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8" t="s">
        <v>140</v>
      </c>
      <c r="AU387" s="18" t="s">
        <v>82</v>
      </c>
    </row>
    <row r="388" s="13" customFormat="1">
      <c r="A388" s="13"/>
      <c r="B388" s="223"/>
      <c r="C388" s="224"/>
      <c r="D388" s="218" t="s">
        <v>142</v>
      </c>
      <c r="E388" s="225" t="s">
        <v>19</v>
      </c>
      <c r="F388" s="226" t="s">
        <v>543</v>
      </c>
      <c r="G388" s="224"/>
      <c r="H388" s="225" t="s">
        <v>19</v>
      </c>
      <c r="I388" s="227"/>
      <c r="J388" s="224"/>
      <c r="K388" s="224"/>
      <c r="L388" s="228"/>
      <c r="M388" s="229"/>
      <c r="N388" s="230"/>
      <c r="O388" s="230"/>
      <c r="P388" s="230"/>
      <c r="Q388" s="230"/>
      <c r="R388" s="230"/>
      <c r="S388" s="230"/>
      <c r="T388" s="231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2" t="s">
        <v>142</v>
      </c>
      <c r="AU388" s="232" t="s">
        <v>82</v>
      </c>
      <c r="AV388" s="13" t="s">
        <v>80</v>
      </c>
      <c r="AW388" s="13" t="s">
        <v>33</v>
      </c>
      <c r="AX388" s="13" t="s">
        <v>72</v>
      </c>
      <c r="AY388" s="232" t="s">
        <v>131</v>
      </c>
    </row>
    <row r="389" s="14" customFormat="1">
      <c r="A389" s="14"/>
      <c r="B389" s="233"/>
      <c r="C389" s="234"/>
      <c r="D389" s="218" t="s">
        <v>142</v>
      </c>
      <c r="E389" s="235" t="s">
        <v>19</v>
      </c>
      <c r="F389" s="236" t="s">
        <v>544</v>
      </c>
      <c r="G389" s="234"/>
      <c r="H389" s="237">
        <v>35</v>
      </c>
      <c r="I389" s="238"/>
      <c r="J389" s="234"/>
      <c r="K389" s="234"/>
      <c r="L389" s="239"/>
      <c r="M389" s="240"/>
      <c r="N389" s="241"/>
      <c r="O389" s="241"/>
      <c r="P389" s="241"/>
      <c r="Q389" s="241"/>
      <c r="R389" s="241"/>
      <c r="S389" s="241"/>
      <c r="T389" s="242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43" t="s">
        <v>142</v>
      </c>
      <c r="AU389" s="243" t="s">
        <v>82</v>
      </c>
      <c r="AV389" s="14" t="s">
        <v>82</v>
      </c>
      <c r="AW389" s="14" t="s">
        <v>33</v>
      </c>
      <c r="AX389" s="14" t="s">
        <v>72</v>
      </c>
      <c r="AY389" s="243" t="s">
        <v>131</v>
      </c>
    </row>
    <row r="390" s="2" customFormat="1" ht="24.15" customHeight="1">
      <c r="A390" s="39"/>
      <c r="B390" s="40"/>
      <c r="C390" s="205" t="s">
        <v>545</v>
      </c>
      <c r="D390" s="205" t="s">
        <v>133</v>
      </c>
      <c r="E390" s="206" t="s">
        <v>546</v>
      </c>
      <c r="F390" s="207" t="s">
        <v>547</v>
      </c>
      <c r="G390" s="208" t="s">
        <v>147</v>
      </c>
      <c r="H390" s="209">
        <v>15</v>
      </c>
      <c r="I390" s="210"/>
      <c r="J390" s="211">
        <f>ROUND(I390*H390,2)</f>
        <v>0</v>
      </c>
      <c r="K390" s="207" t="s">
        <v>137</v>
      </c>
      <c r="L390" s="45"/>
      <c r="M390" s="212" t="s">
        <v>19</v>
      </c>
      <c r="N390" s="213" t="s">
        <v>43</v>
      </c>
      <c r="O390" s="85"/>
      <c r="P390" s="214">
        <f>O390*H390</f>
        <v>0</v>
      </c>
      <c r="Q390" s="214">
        <v>0</v>
      </c>
      <c r="R390" s="214">
        <f>Q390*H390</f>
        <v>0</v>
      </c>
      <c r="S390" s="214">
        <v>0</v>
      </c>
      <c r="T390" s="215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16" t="s">
        <v>138</v>
      </c>
      <c r="AT390" s="216" t="s">
        <v>133</v>
      </c>
      <c r="AU390" s="216" t="s">
        <v>82</v>
      </c>
      <c r="AY390" s="18" t="s">
        <v>131</v>
      </c>
      <c r="BE390" s="217">
        <f>IF(N390="základní",J390,0)</f>
        <v>0</v>
      </c>
      <c r="BF390" s="217">
        <f>IF(N390="snížená",J390,0)</f>
        <v>0</v>
      </c>
      <c r="BG390" s="217">
        <f>IF(N390="zákl. přenesená",J390,0)</f>
        <v>0</v>
      </c>
      <c r="BH390" s="217">
        <f>IF(N390="sníž. přenesená",J390,0)</f>
        <v>0</v>
      </c>
      <c r="BI390" s="217">
        <f>IF(N390="nulová",J390,0)</f>
        <v>0</v>
      </c>
      <c r="BJ390" s="18" t="s">
        <v>80</v>
      </c>
      <c r="BK390" s="217">
        <f>ROUND(I390*H390,2)</f>
        <v>0</v>
      </c>
      <c r="BL390" s="18" t="s">
        <v>138</v>
      </c>
      <c r="BM390" s="216" t="s">
        <v>548</v>
      </c>
    </row>
    <row r="391" s="2" customFormat="1">
      <c r="A391" s="39"/>
      <c r="B391" s="40"/>
      <c r="C391" s="41"/>
      <c r="D391" s="218" t="s">
        <v>140</v>
      </c>
      <c r="E391" s="41"/>
      <c r="F391" s="219" t="s">
        <v>549</v>
      </c>
      <c r="G391" s="41"/>
      <c r="H391" s="41"/>
      <c r="I391" s="220"/>
      <c r="J391" s="41"/>
      <c r="K391" s="41"/>
      <c r="L391" s="45"/>
      <c r="M391" s="221"/>
      <c r="N391" s="222"/>
      <c r="O391" s="85"/>
      <c r="P391" s="85"/>
      <c r="Q391" s="85"/>
      <c r="R391" s="85"/>
      <c r="S391" s="85"/>
      <c r="T391" s="86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8" t="s">
        <v>140</v>
      </c>
      <c r="AU391" s="18" t="s">
        <v>82</v>
      </c>
    </row>
    <row r="392" s="13" customFormat="1">
      <c r="A392" s="13"/>
      <c r="B392" s="223"/>
      <c r="C392" s="224"/>
      <c r="D392" s="218" t="s">
        <v>142</v>
      </c>
      <c r="E392" s="225" t="s">
        <v>19</v>
      </c>
      <c r="F392" s="226" t="s">
        <v>543</v>
      </c>
      <c r="G392" s="224"/>
      <c r="H392" s="225" t="s">
        <v>19</v>
      </c>
      <c r="I392" s="227"/>
      <c r="J392" s="224"/>
      <c r="K392" s="224"/>
      <c r="L392" s="228"/>
      <c r="M392" s="229"/>
      <c r="N392" s="230"/>
      <c r="O392" s="230"/>
      <c r="P392" s="230"/>
      <c r="Q392" s="230"/>
      <c r="R392" s="230"/>
      <c r="S392" s="230"/>
      <c r="T392" s="231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2" t="s">
        <v>142</v>
      </c>
      <c r="AU392" s="232" t="s">
        <v>82</v>
      </c>
      <c r="AV392" s="13" t="s">
        <v>80</v>
      </c>
      <c r="AW392" s="13" t="s">
        <v>33</v>
      </c>
      <c r="AX392" s="13" t="s">
        <v>72</v>
      </c>
      <c r="AY392" s="232" t="s">
        <v>131</v>
      </c>
    </row>
    <row r="393" s="14" customFormat="1">
      <c r="A393" s="14"/>
      <c r="B393" s="233"/>
      <c r="C393" s="234"/>
      <c r="D393" s="218" t="s">
        <v>142</v>
      </c>
      <c r="E393" s="235" t="s">
        <v>19</v>
      </c>
      <c r="F393" s="236" t="s">
        <v>550</v>
      </c>
      <c r="G393" s="234"/>
      <c r="H393" s="237">
        <v>15</v>
      </c>
      <c r="I393" s="238"/>
      <c r="J393" s="234"/>
      <c r="K393" s="234"/>
      <c r="L393" s="239"/>
      <c r="M393" s="240"/>
      <c r="N393" s="241"/>
      <c r="O393" s="241"/>
      <c r="P393" s="241"/>
      <c r="Q393" s="241"/>
      <c r="R393" s="241"/>
      <c r="S393" s="241"/>
      <c r="T393" s="242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43" t="s">
        <v>142</v>
      </c>
      <c r="AU393" s="243" t="s">
        <v>82</v>
      </c>
      <c r="AV393" s="14" t="s">
        <v>82</v>
      </c>
      <c r="AW393" s="14" t="s">
        <v>33</v>
      </c>
      <c r="AX393" s="14" t="s">
        <v>72</v>
      </c>
      <c r="AY393" s="243" t="s">
        <v>131</v>
      </c>
    </row>
    <row r="394" s="2" customFormat="1" ht="24.15" customHeight="1">
      <c r="A394" s="39"/>
      <c r="B394" s="40"/>
      <c r="C394" s="205" t="s">
        <v>551</v>
      </c>
      <c r="D394" s="205" t="s">
        <v>133</v>
      </c>
      <c r="E394" s="206" t="s">
        <v>552</v>
      </c>
      <c r="F394" s="207" t="s">
        <v>553</v>
      </c>
      <c r="G394" s="208" t="s">
        <v>147</v>
      </c>
      <c r="H394" s="209">
        <v>1960</v>
      </c>
      <c r="I394" s="210"/>
      <c r="J394" s="211">
        <f>ROUND(I394*H394,2)</f>
        <v>0</v>
      </c>
      <c r="K394" s="207" t="s">
        <v>137</v>
      </c>
      <c r="L394" s="45"/>
      <c r="M394" s="212" t="s">
        <v>19</v>
      </c>
      <c r="N394" s="213" t="s">
        <v>43</v>
      </c>
      <c r="O394" s="85"/>
      <c r="P394" s="214">
        <f>O394*H394</f>
        <v>0</v>
      </c>
      <c r="Q394" s="214">
        <v>0</v>
      </c>
      <c r="R394" s="214">
        <f>Q394*H394</f>
        <v>0</v>
      </c>
      <c r="S394" s="214">
        <v>0</v>
      </c>
      <c r="T394" s="215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16" t="s">
        <v>138</v>
      </c>
      <c r="AT394" s="216" t="s">
        <v>133</v>
      </c>
      <c r="AU394" s="216" t="s">
        <v>82</v>
      </c>
      <c r="AY394" s="18" t="s">
        <v>131</v>
      </c>
      <c r="BE394" s="217">
        <f>IF(N394="základní",J394,0)</f>
        <v>0</v>
      </c>
      <c r="BF394" s="217">
        <f>IF(N394="snížená",J394,0)</f>
        <v>0</v>
      </c>
      <c r="BG394" s="217">
        <f>IF(N394="zákl. přenesená",J394,0)</f>
        <v>0</v>
      </c>
      <c r="BH394" s="217">
        <f>IF(N394="sníž. přenesená",J394,0)</f>
        <v>0</v>
      </c>
      <c r="BI394" s="217">
        <f>IF(N394="nulová",J394,0)</f>
        <v>0</v>
      </c>
      <c r="BJ394" s="18" t="s">
        <v>80</v>
      </c>
      <c r="BK394" s="217">
        <f>ROUND(I394*H394,2)</f>
        <v>0</v>
      </c>
      <c r="BL394" s="18" t="s">
        <v>138</v>
      </c>
      <c r="BM394" s="216" t="s">
        <v>554</v>
      </c>
    </row>
    <row r="395" s="2" customFormat="1">
      <c r="A395" s="39"/>
      <c r="B395" s="40"/>
      <c r="C395" s="41"/>
      <c r="D395" s="218" t="s">
        <v>140</v>
      </c>
      <c r="E395" s="41"/>
      <c r="F395" s="219" t="s">
        <v>555</v>
      </c>
      <c r="G395" s="41"/>
      <c r="H395" s="41"/>
      <c r="I395" s="220"/>
      <c r="J395" s="41"/>
      <c r="K395" s="41"/>
      <c r="L395" s="45"/>
      <c r="M395" s="221"/>
      <c r="N395" s="222"/>
      <c r="O395" s="85"/>
      <c r="P395" s="85"/>
      <c r="Q395" s="85"/>
      <c r="R395" s="85"/>
      <c r="S395" s="85"/>
      <c r="T395" s="86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140</v>
      </c>
      <c r="AU395" s="18" t="s">
        <v>82</v>
      </c>
    </row>
    <row r="396" s="13" customFormat="1">
      <c r="A396" s="13"/>
      <c r="B396" s="223"/>
      <c r="C396" s="224"/>
      <c r="D396" s="218" t="s">
        <v>142</v>
      </c>
      <c r="E396" s="225" t="s">
        <v>19</v>
      </c>
      <c r="F396" s="226" t="s">
        <v>543</v>
      </c>
      <c r="G396" s="224"/>
      <c r="H396" s="225" t="s">
        <v>19</v>
      </c>
      <c r="I396" s="227"/>
      <c r="J396" s="224"/>
      <c r="K396" s="224"/>
      <c r="L396" s="228"/>
      <c r="M396" s="229"/>
      <c r="N396" s="230"/>
      <c r="O396" s="230"/>
      <c r="P396" s="230"/>
      <c r="Q396" s="230"/>
      <c r="R396" s="230"/>
      <c r="S396" s="230"/>
      <c r="T396" s="231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2" t="s">
        <v>142</v>
      </c>
      <c r="AU396" s="232" t="s">
        <v>82</v>
      </c>
      <c r="AV396" s="13" t="s">
        <v>80</v>
      </c>
      <c r="AW396" s="13" t="s">
        <v>33</v>
      </c>
      <c r="AX396" s="13" t="s">
        <v>72</v>
      </c>
      <c r="AY396" s="232" t="s">
        <v>131</v>
      </c>
    </row>
    <row r="397" s="14" customFormat="1">
      <c r="A397" s="14"/>
      <c r="B397" s="233"/>
      <c r="C397" s="234"/>
      <c r="D397" s="218" t="s">
        <v>142</v>
      </c>
      <c r="E397" s="235" t="s">
        <v>19</v>
      </c>
      <c r="F397" s="236" t="s">
        <v>556</v>
      </c>
      <c r="G397" s="234"/>
      <c r="H397" s="237">
        <v>1960</v>
      </c>
      <c r="I397" s="238"/>
      <c r="J397" s="234"/>
      <c r="K397" s="234"/>
      <c r="L397" s="239"/>
      <c r="M397" s="240"/>
      <c r="N397" s="241"/>
      <c r="O397" s="241"/>
      <c r="P397" s="241"/>
      <c r="Q397" s="241"/>
      <c r="R397" s="241"/>
      <c r="S397" s="241"/>
      <c r="T397" s="242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43" t="s">
        <v>142</v>
      </c>
      <c r="AU397" s="243" t="s">
        <v>82</v>
      </c>
      <c r="AV397" s="14" t="s">
        <v>82</v>
      </c>
      <c r="AW397" s="14" t="s">
        <v>33</v>
      </c>
      <c r="AX397" s="14" t="s">
        <v>72</v>
      </c>
      <c r="AY397" s="243" t="s">
        <v>131</v>
      </c>
    </row>
    <row r="398" s="2" customFormat="1" ht="24.15" customHeight="1">
      <c r="A398" s="39"/>
      <c r="B398" s="40"/>
      <c r="C398" s="205" t="s">
        <v>557</v>
      </c>
      <c r="D398" s="205" t="s">
        <v>133</v>
      </c>
      <c r="E398" s="206" t="s">
        <v>558</v>
      </c>
      <c r="F398" s="207" t="s">
        <v>559</v>
      </c>
      <c r="G398" s="208" t="s">
        <v>147</v>
      </c>
      <c r="H398" s="209">
        <v>840</v>
      </c>
      <c r="I398" s="210"/>
      <c r="J398" s="211">
        <f>ROUND(I398*H398,2)</f>
        <v>0</v>
      </c>
      <c r="K398" s="207" t="s">
        <v>137</v>
      </c>
      <c r="L398" s="45"/>
      <c r="M398" s="212" t="s">
        <v>19</v>
      </c>
      <c r="N398" s="213" t="s">
        <v>43</v>
      </c>
      <c r="O398" s="85"/>
      <c r="P398" s="214">
        <f>O398*H398</f>
        <v>0</v>
      </c>
      <c r="Q398" s="214">
        <v>0</v>
      </c>
      <c r="R398" s="214">
        <f>Q398*H398</f>
        <v>0</v>
      </c>
      <c r="S398" s="214">
        <v>0</v>
      </c>
      <c r="T398" s="215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16" t="s">
        <v>138</v>
      </c>
      <c r="AT398" s="216" t="s">
        <v>133</v>
      </c>
      <c r="AU398" s="216" t="s">
        <v>82</v>
      </c>
      <c r="AY398" s="18" t="s">
        <v>131</v>
      </c>
      <c r="BE398" s="217">
        <f>IF(N398="základní",J398,0)</f>
        <v>0</v>
      </c>
      <c r="BF398" s="217">
        <f>IF(N398="snížená",J398,0)</f>
        <v>0</v>
      </c>
      <c r="BG398" s="217">
        <f>IF(N398="zákl. přenesená",J398,0)</f>
        <v>0</v>
      </c>
      <c r="BH398" s="217">
        <f>IF(N398="sníž. přenesená",J398,0)</f>
        <v>0</v>
      </c>
      <c r="BI398" s="217">
        <f>IF(N398="nulová",J398,0)</f>
        <v>0</v>
      </c>
      <c r="BJ398" s="18" t="s">
        <v>80</v>
      </c>
      <c r="BK398" s="217">
        <f>ROUND(I398*H398,2)</f>
        <v>0</v>
      </c>
      <c r="BL398" s="18" t="s">
        <v>138</v>
      </c>
      <c r="BM398" s="216" t="s">
        <v>560</v>
      </c>
    </row>
    <row r="399" s="2" customFormat="1">
      <c r="A399" s="39"/>
      <c r="B399" s="40"/>
      <c r="C399" s="41"/>
      <c r="D399" s="218" t="s">
        <v>140</v>
      </c>
      <c r="E399" s="41"/>
      <c r="F399" s="219" t="s">
        <v>561</v>
      </c>
      <c r="G399" s="41"/>
      <c r="H399" s="41"/>
      <c r="I399" s="220"/>
      <c r="J399" s="41"/>
      <c r="K399" s="41"/>
      <c r="L399" s="45"/>
      <c r="M399" s="221"/>
      <c r="N399" s="222"/>
      <c r="O399" s="85"/>
      <c r="P399" s="85"/>
      <c r="Q399" s="85"/>
      <c r="R399" s="85"/>
      <c r="S399" s="85"/>
      <c r="T399" s="86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8" t="s">
        <v>140</v>
      </c>
      <c r="AU399" s="18" t="s">
        <v>82</v>
      </c>
    </row>
    <row r="400" s="13" customFormat="1">
      <c r="A400" s="13"/>
      <c r="B400" s="223"/>
      <c r="C400" s="224"/>
      <c r="D400" s="218" t="s">
        <v>142</v>
      </c>
      <c r="E400" s="225" t="s">
        <v>19</v>
      </c>
      <c r="F400" s="226" t="s">
        <v>543</v>
      </c>
      <c r="G400" s="224"/>
      <c r="H400" s="225" t="s">
        <v>19</v>
      </c>
      <c r="I400" s="227"/>
      <c r="J400" s="224"/>
      <c r="K400" s="224"/>
      <c r="L400" s="228"/>
      <c r="M400" s="229"/>
      <c r="N400" s="230"/>
      <c r="O400" s="230"/>
      <c r="P400" s="230"/>
      <c r="Q400" s="230"/>
      <c r="R400" s="230"/>
      <c r="S400" s="230"/>
      <c r="T400" s="231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2" t="s">
        <v>142</v>
      </c>
      <c r="AU400" s="232" t="s">
        <v>82</v>
      </c>
      <c r="AV400" s="13" t="s">
        <v>80</v>
      </c>
      <c r="AW400" s="13" t="s">
        <v>33</v>
      </c>
      <c r="AX400" s="13" t="s">
        <v>72</v>
      </c>
      <c r="AY400" s="232" t="s">
        <v>131</v>
      </c>
    </row>
    <row r="401" s="14" customFormat="1">
      <c r="A401" s="14"/>
      <c r="B401" s="233"/>
      <c r="C401" s="234"/>
      <c r="D401" s="218" t="s">
        <v>142</v>
      </c>
      <c r="E401" s="235" t="s">
        <v>19</v>
      </c>
      <c r="F401" s="236" t="s">
        <v>562</v>
      </c>
      <c r="G401" s="234"/>
      <c r="H401" s="237">
        <v>840</v>
      </c>
      <c r="I401" s="238"/>
      <c r="J401" s="234"/>
      <c r="K401" s="234"/>
      <c r="L401" s="239"/>
      <c r="M401" s="240"/>
      <c r="N401" s="241"/>
      <c r="O401" s="241"/>
      <c r="P401" s="241"/>
      <c r="Q401" s="241"/>
      <c r="R401" s="241"/>
      <c r="S401" s="241"/>
      <c r="T401" s="242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3" t="s">
        <v>142</v>
      </c>
      <c r="AU401" s="243" t="s">
        <v>82</v>
      </c>
      <c r="AV401" s="14" t="s">
        <v>82</v>
      </c>
      <c r="AW401" s="14" t="s">
        <v>33</v>
      </c>
      <c r="AX401" s="14" t="s">
        <v>72</v>
      </c>
      <c r="AY401" s="243" t="s">
        <v>131</v>
      </c>
    </row>
    <row r="402" s="2" customFormat="1" ht="24.15" customHeight="1">
      <c r="A402" s="39"/>
      <c r="B402" s="40"/>
      <c r="C402" s="205" t="s">
        <v>563</v>
      </c>
      <c r="D402" s="205" t="s">
        <v>133</v>
      </c>
      <c r="E402" s="206" t="s">
        <v>564</v>
      </c>
      <c r="F402" s="207" t="s">
        <v>565</v>
      </c>
      <c r="G402" s="208" t="s">
        <v>147</v>
      </c>
      <c r="H402" s="209">
        <v>10</v>
      </c>
      <c r="I402" s="210"/>
      <c r="J402" s="211">
        <f>ROUND(I402*H402,2)</f>
        <v>0</v>
      </c>
      <c r="K402" s="207" t="s">
        <v>137</v>
      </c>
      <c r="L402" s="45"/>
      <c r="M402" s="212" t="s">
        <v>19</v>
      </c>
      <c r="N402" s="213" t="s">
        <v>43</v>
      </c>
      <c r="O402" s="85"/>
      <c r="P402" s="214">
        <f>O402*H402</f>
        <v>0</v>
      </c>
      <c r="Q402" s="214">
        <v>0</v>
      </c>
      <c r="R402" s="214">
        <f>Q402*H402</f>
        <v>0</v>
      </c>
      <c r="S402" s="214">
        <v>0</v>
      </c>
      <c r="T402" s="215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16" t="s">
        <v>138</v>
      </c>
      <c r="AT402" s="216" t="s">
        <v>133</v>
      </c>
      <c r="AU402" s="216" t="s">
        <v>82</v>
      </c>
      <c r="AY402" s="18" t="s">
        <v>131</v>
      </c>
      <c r="BE402" s="217">
        <f>IF(N402="základní",J402,0)</f>
        <v>0</v>
      </c>
      <c r="BF402" s="217">
        <f>IF(N402="snížená",J402,0)</f>
        <v>0</v>
      </c>
      <c r="BG402" s="217">
        <f>IF(N402="zákl. přenesená",J402,0)</f>
        <v>0</v>
      </c>
      <c r="BH402" s="217">
        <f>IF(N402="sníž. přenesená",J402,0)</f>
        <v>0</v>
      </c>
      <c r="BI402" s="217">
        <f>IF(N402="nulová",J402,0)</f>
        <v>0</v>
      </c>
      <c r="BJ402" s="18" t="s">
        <v>80</v>
      </c>
      <c r="BK402" s="217">
        <f>ROUND(I402*H402,2)</f>
        <v>0</v>
      </c>
      <c r="BL402" s="18" t="s">
        <v>138</v>
      </c>
      <c r="BM402" s="216" t="s">
        <v>566</v>
      </c>
    </row>
    <row r="403" s="2" customFormat="1">
      <c r="A403" s="39"/>
      <c r="B403" s="40"/>
      <c r="C403" s="41"/>
      <c r="D403" s="218" t="s">
        <v>140</v>
      </c>
      <c r="E403" s="41"/>
      <c r="F403" s="219" t="s">
        <v>567</v>
      </c>
      <c r="G403" s="41"/>
      <c r="H403" s="41"/>
      <c r="I403" s="220"/>
      <c r="J403" s="41"/>
      <c r="K403" s="41"/>
      <c r="L403" s="45"/>
      <c r="M403" s="221"/>
      <c r="N403" s="222"/>
      <c r="O403" s="85"/>
      <c r="P403" s="85"/>
      <c r="Q403" s="85"/>
      <c r="R403" s="85"/>
      <c r="S403" s="85"/>
      <c r="T403" s="86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T403" s="18" t="s">
        <v>140</v>
      </c>
      <c r="AU403" s="18" t="s">
        <v>82</v>
      </c>
    </row>
    <row r="404" s="13" customFormat="1">
      <c r="A404" s="13"/>
      <c r="B404" s="223"/>
      <c r="C404" s="224"/>
      <c r="D404" s="218" t="s">
        <v>142</v>
      </c>
      <c r="E404" s="225" t="s">
        <v>19</v>
      </c>
      <c r="F404" s="226" t="s">
        <v>543</v>
      </c>
      <c r="G404" s="224"/>
      <c r="H404" s="225" t="s">
        <v>19</v>
      </c>
      <c r="I404" s="227"/>
      <c r="J404" s="224"/>
      <c r="K404" s="224"/>
      <c r="L404" s="228"/>
      <c r="M404" s="229"/>
      <c r="N404" s="230"/>
      <c r="O404" s="230"/>
      <c r="P404" s="230"/>
      <c r="Q404" s="230"/>
      <c r="R404" s="230"/>
      <c r="S404" s="230"/>
      <c r="T404" s="231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2" t="s">
        <v>142</v>
      </c>
      <c r="AU404" s="232" t="s">
        <v>82</v>
      </c>
      <c r="AV404" s="13" t="s">
        <v>80</v>
      </c>
      <c r="AW404" s="13" t="s">
        <v>33</v>
      </c>
      <c r="AX404" s="13" t="s">
        <v>72</v>
      </c>
      <c r="AY404" s="232" t="s">
        <v>131</v>
      </c>
    </row>
    <row r="405" s="14" customFormat="1">
      <c r="A405" s="14"/>
      <c r="B405" s="233"/>
      <c r="C405" s="234"/>
      <c r="D405" s="218" t="s">
        <v>142</v>
      </c>
      <c r="E405" s="235" t="s">
        <v>19</v>
      </c>
      <c r="F405" s="236" t="s">
        <v>568</v>
      </c>
      <c r="G405" s="234"/>
      <c r="H405" s="237">
        <v>10</v>
      </c>
      <c r="I405" s="238"/>
      <c r="J405" s="234"/>
      <c r="K405" s="234"/>
      <c r="L405" s="239"/>
      <c r="M405" s="240"/>
      <c r="N405" s="241"/>
      <c r="O405" s="241"/>
      <c r="P405" s="241"/>
      <c r="Q405" s="241"/>
      <c r="R405" s="241"/>
      <c r="S405" s="241"/>
      <c r="T405" s="242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43" t="s">
        <v>142</v>
      </c>
      <c r="AU405" s="243" t="s">
        <v>82</v>
      </c>
      <c r="AV405" s="14" t="s">
        <v>82</v>
      </c>
      <c r="AW405" s="14" t="s">
        <v>33</v>
      </c>
      <c r="AX405" s="14" t="s">
        <v>72</v>
      </c>
      <c r="AY405" s="243" t="s">
        <v>131</v>
      </c>
    </row>
    <row r="406" s="2" customFormat="1" ht="24.15" customHeight="1">
      <c r="A406" s="39"/>
      <c r="B406" s="40"/>
      <c r="C406" s="205" t="s">
        <v>569</v>
      </c>
      <c r="D406" s="205" t="s">
        <v>133</v>
      </c>
      <c r="E406" s="206" t="s">
        <v>570</v>
      </c>
      <c r="F406" s="207" t="s">
        <v>571</v>
      </c>
      <c r="G406" s="208" t="s">
        <v>147</v>
      </c>
      <c r="H406" s="209">
        <v>10</v>
      </c>
      <c r="I406" s="210"/>
      <c r="J406" s="211">
        <f>ROUND(I406*H406,2)</f>
        <v>0</v>
      </c>
      <c r="K406" s="207" t="s">
        <v>137</v>
      </c>
      <c r="L406" s="45"/>
      <c r="M406" s="212" t="s">
        <v>19</v>
      </c>
      <c r="N406" s="213" t="s">
        <v>43</v>
      </c>
      <c r="O406" s="85"/>
      <c r="P406" s="214">
        <f>O406*H406</f>
        <v>0</v>
      </c>
      <c r="Q406" s="214">
        <v>0</v>
      </c>
      <c r="R406" s="214">
        <f>Q406*H406</f>
        <v>0</v>
      </c>
      <c r="S406" s="214">
        <v>0</v>
      </c>
      <c r="T406" s="215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16" t="s">
        <v>138</v>
      </c>
      <c r="AT406" s="216" t="s">
        <v>133</v>
      </c>
      <c r="AU406" s="216" t="s">
        <v>82</v>
      </c>
      <c r="AY406" s="18" t="s">
        <v>131</v>
      </c>
      <c r="BE406" s="217">
        <f>IF(N406="základní",J406,0)</f>
        <v>0</v>
      </c>
      <c r="BF406" s="217">
        <f>IF(N406="snížená",J406,0)</f>
        <v>0</v>
      </c>
      <c r="BG406" s="217">
        <f>IF(N406="zákl. přenesená",J406,0)</f>
        <v>0</v>
      </c>
      <c r="BH406" s="217">
        <f>IF(N406="sníž. přenesená",J406,0)</f>
        <v>0</v>
      </c>
      <c r="BI406" s="217">
        <f>IF(N406="nulová",J406,0)</f>
        <v>0</v>
      </c>
      <c r="BJ406" s="18" t="s">
        <v>80</v>
      </c>
      <c r="BK406" s="217">
        <f>ROUND(I406*H406,2)</f>
        <v>0</v>
      </c>
      <c r="BL406" s="18" t="s">
        <v>138</v>
      </c>
      <c r="BM406" s="216" t="s">
        <v>572</v>
      </c>
    </row>
    <row r="407" s="2" customFormat="1">
      <c r="A407" s="39"/>
      <c r="B407" s="40"/>
      <c r="C407" s="41"/>
      <c r="D407" s="218" t="s">
        <v>140</v>
      </c>
      <c r="E407" s="41"/>
      <c r="F407" s="219" t="s">
        <v>573</v>
      </c>
      <c r="G407" s="41"/>
      <c r="H407" s="41"/>
      <c r="I407" s="220"/>
      <c r="J407" s="41"/>
      <c r="K407" s="41"/>
      <c r="L407" s="45"/>
      <c r="M407" s="221"/>
      <c r="N407" s="222"/>
      <c r="O407" s="85"/>
      <c r="P407" s="85"/>
      <c r="Q407" s="85"/>
      <c r="R407" s="85"/>
      <c r="S407" s="85"/>
      <c r="T407" s="86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140</v>
      </c>
      <c r="AU407" s="18" t="s">
        <v>82</v>
      </c>
    </row>
    <row r="408" s="13" customFormat="1">
      <c r="A408" s="13"/>
      <c r="B408" s="223"/>
      <c r="C408" s="224"/>
      <c r="D408" s="218" t="s">
        <v>142</v>
      </c>
      <c r="E408" s="225" t="s">
        <v>19</v>
      </c>
      <c r="F408" s="226" t="s">
        <v>543</v>
      </c>
      <c r="G408" s="224"/>
      <c r="H408" s="225" t="s">
        <v>19</v>
      </c>
      <c r="I408" s="227"/>
      <c r="J408" s="224"/>
      <c r="K408" s="224"/>
      <c r="L408" s="228"/>
      <c r="M408" s="229"/>
      <c r="N408" s="230"/>
      <c r="O408" s="230"/>
      <c r="P408" s="230"/>
      <c r="Q408" s="230"/>
      <c r="R408" s="230"/>
      <c r="S408" s="230"/>
      <c r="T408" s="231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2" t="s">
        <v>142</v>
      </c>
      <c r="AU408" s="232" t="s">
        <v>82</v>
      </c>
      <c r="AV408" s="13" t="s">
        <v>80</v>
      </c>
      <c r="AW408" s="13" t="s">
        <v>33</v>
      </c>
      <c r="AX408" s="13" t="s">
        <v>72</v>
      </c>
      <c r="AY408" s="232" t="s">
        <v>131</v>
      </c>
    </row>
    <row r="409" s="14" customFormat="1">
      <c r="A409" s="14"/>
      <c r="B409" s="233"/>
      <c r="C409" s="234"/>
      <c r="D409" s="218" t="s">
        <v>142</v>
      </c>
      <c r="E409" s="235" t="s">
        <v>19</v>
      </c>
      <c r="F409" s="236" t="s">
        <v>568</v>
      </c>
      <c r="G409" s="234"/>
      <c r="H409" s="237">
        <v>10</v>
      </c>
      <c r="I409" s="238"/>
      <c r="J409" s="234"/>
      <c r="K409" s="234"/>
      <c r="L409" s="239"/>
      <c r="M409" s="240"/>
      <c r="N409" s="241"/>
      <c r="O409" s="241"/>
      <c r="P409" s="241"/>
      <c r="Q409" s="241"/>
      <c r="R409" s="241"/>
      <c r="S409" s="241"/>
      <c r="T409" s="242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3" t="s">
        <v>142</v>
      </c>
      <c r="AU409" s="243" t="s">
        <v>82</v>
      </c>
      <c r="AV409" s="14" t="s">
        <v>82</v>
      </c>
      <c r="AW409" s="14" t="s">
        <v>33</v>
      </c>
      <c r="AX409" s="14" t="s">
        <v>72</v>
      </c>
      <c r="AY409" s="243" t="s">
        <v>131</v>
      </c>
    </row>
    <row r="410" s="2" customFormat="1" ht="24.15" customHeight="1">
      <c r="A410" s="39"/>
      <c r="B410" s="40"/>
      <c r="C410" s="205" t="s">
        <v>574</v>
      </c>
      <c r="D410" s="205" t="s">
        <v>133</v>
      </c>
      <c r="E410" s="206" t="s">
        <v>575</v>
      </c>
      <c r="F410" s="207" t="s">
        <v>576</v>
      </c>
      <c r="G410" s="208" t="s">
        <v>147</v>
      </c>
      <c r="H410" s="209">
        <v>560</v>
      </c>
      <c r="I410" s="210"/>
      <c r="J410" s="211">
        <f>ROUND(I410*H410,2)</f>
        <v>0</v>
      </c>
      <c r="K410" s="207" t="s">
        <v>137</v>
      </c>
      <c r="L410" s="45"/>
      <c r="M410" s="212" t="s">
        <v>19</v>
      </c>
      <c r="N410" s="213" t="s">
        <v>43</v>
      </c>
      <c r="O410" s="85"/>
      <c r="P410" s="214">
        <f>O410*H410</f>
        <v>0</v>
      </c>
      <c r="Q410" s="214">
        <v>0</v>
      </c>
      <c r="R410" s="214">
        <f>Q410*H410</f>
        <v>0</v>
      </c>
      <c r="S410" s="214">
        <v>0</v>
      </c>
      <c r="T410" s="215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16" t="s">
        <v>138</v>
      </c>
      <c r="AT410" s="216" t="s">
        <v>133</v>
      </c>
      <c r="AU410" s="216" t="s">
        <v>82</v>
      </c>
      <c r="AY410" s="18" t="s">
        <v>131</v>
      </c>
      <c r="BE410" s="217">
        <f>IF(N410="základní",J410,0)</f>
        <v>0</v>
      </c>
      <c r="BF410" s="217">
        <f>IF(N410="snížená",J410,0)</f>
        <v>0</v>
      </c>
      <c r="BG410" s="217">
        <f>IF(N410="zákl. přenesená",J410,0)</f>
        <v>0</v>
      </c>
      <c r="BH410" s="217">
        <f>IF(N410="sníž. přenesená",J410,0)</f>
        <v>0</v>
      </c>
      <c r="BI410" s="217">
        <f>IF(N410="nulová",J410,0)</f>
        <v>0</v>
      </c>
      <c r="BJ410" s="18" t="s">
        <v>80</v>
      </c>
      <c r="BK410" s="217">
        <f>ROUND(I410*H410,2)</f>
        <v>0</v>
      </c>
      <c r="BL410" s="18" t="s">
        <v>138</v>
      </c>
      <c r="BM410" s="216" t="s">
        <v>577</v>
      </c>
    </row>
    <row r="411" s="2" customFormat="1">
      <c r="A411" s="39"/>
      <c r="B411" s="40"/>
      <c r="C411" s="41"/>
      <c r="D411" s="218" t="s">
        <v>140</v>
      </c>
      <c r="E411" s="41"/>
      <c r="F411" s="219" t="s">
        <v>578</v>
      </c>
      <c r="G411" s="41"/>
      <c r="H411" s="41"/>
      <c r="I411" s="220"/>
      <c r="J411" s="41"/>
      <c r="K411" s="41"/>
      <c r="L411" s="45"/>
      <c r="M411" s="221"/>
      <c r="N411" s="222"/>
      <c r="O411" s="85"/>
      <c r="P411" s="85"/>
      <c r="Q411" s="85"/>
      <c r="R411" s="85"/>
      <c r="S411" s="85"/>
      <c r="T411" s="86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T411" s="18" t="s">
        <v>140</v>
      </c>
      <c r="AU411" s="18" t="s">
        <v>82</v>
      </c>
    </row>
    <row r="412" s="13" customFormat="1">
      <c r="A412" s="13"/>
      <c r="B412" s="223"/>
      <c r="C412" s="224"/>
      <c r="D412" s="218" t="s">
        <v>142</v>
      </c>
      <c r="E412" s="225" t="s">
        <v>19</v>
      </c>
      <c r="F412" s="226" t="s">
        <v>543</v>
      </c>
      <c r="G412" s="224"/>
      <c r="H412" s="225" t="s">
        <v>19</v>
      </c>
      <c r="I412" s="227"/>
      <c r="J412" s="224"/>
      <c r="K412" s="224"/>
      <c r="L412" s="228"/>
      <c r="M412" s="229"/>
      <c r="N412" s="230"/>
      <c r="O412" s="230"/>
      <c r="P412" s="230"/>
      <c r="Q412" s="230"/>
      <c r="R412" s="230"/>
      <c r="S412" s="230"/>
      <c r="T412" s="231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2" t="s">
        <v>142</v>
      </c>
      <c r="AU412" s="232" t="s">
        <v>82</v>
      </c>
      <c r="AV412" s="13" t="s">
        <v>80</v>
      </c>
      <c r="AW412" s="13" t="s">
        <v>33</v>
      </c>
      <c r="AX412" s="13" t="s">
        <v>72</v>
      </c>
      <c r="AY412" s="232" t="s">
        <v>131</v>
      </c>
    </row>
    <row r="413" s="14" customFormat="1">
      <c r="A413" s="14"/>
      <c r="B413" s="233"/>
      <c r="C413" s="234"/>
      <c r="D413" s="218" t="s">
        <v>142</v>
      </c>
      <c r="E413" s="235" t="s">
        <v>19</v>
      </c>
      <c r="F413" s="236" t="s">
        <v>579</v>
      </c>
      <c r="G413" s="234"/>
      <c r="H413" s="237">
        <v>560</v>
      </c>
      <c r="I413" s="238"/>
      <c r="J413" s="234"/>
      <c r="K413" s="234"/>
      <c r="L413" s="239"/>
      <c r="M413" s="240"/>
      <c r="N413" s="241"/>
      <c r="O413" s="241"/>
      <c r="P413" s="241"/>
      <c r="Q413" s="241"/>
      <c r="R413" s="241"/>
      <c r="S413" s="241"/>
      <c r="T413" s="242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43" t="s">
        <v>142</v>
      </c>
      <c r="AU413" s="243" t="s">
        <v>82</v>
      </c>
      <c r="AV413" s="14" t="s">
        <v>82</v>
      </c>
      <c r="AW413" s="14" t="s">
        <v>33</v>
      </c>
      <c r="AX413" s="14" t="s">
        <v>72</v>
      </c>
      <c r="AY413" s="243" t="s">
        <v>131</v>
      </c>
    </row>
    <row r="414" s="2" customFormat="1" ht="24.15" customHeight="1">
      <c r="A414" s="39"/>
      <c r="B414" s="40"/>
      <c r="C414" s="205" t="s">
        <v>580</v>
      </c>
      <c r="D414" s="205" t="s">
        <v>133</v>
      </c>
      <c r="E414" s="206" t="s">
        <v>581</v>
      </c>
      <c r="F414" s="207" t="s">
        <v>582</v>
      </c>
      <c r="G414" s="208" t="s">
        <v>147</v>
      </c>
      <c r="H414" s="209">
        <v>560</v>
      </c>
      <c r="I414" s="210"/>
      <c r="J414" s="211">
        <f>ROUND(I414*H414,2)</f>
        <v>0</v>
      </c>
      <c r="K414" s="207" t="s">
        <v>137</v>
      </c>
      <c r="L414" s="45"/>
      <c r="M414" s="212" t="s">
        <v>19</v>
      </c>
      <c r="N414" s="213" t="s">
        <v>43</v>
      </c>
      <c r="O414" s="85"/>
      <c r="P414" s="214">
        <f>O414*H414</f>
        <v>0</v>
      </c>
      <c r="Q414" s="214">
        <v>0</v>
      </c>
      <c r="R414" s="214">
        <f>Q414*H414</f>
        <v>0</v>
      </c>
      <c r="S414" s="214">
        <v>0</v>
      </c>
      <c r="T414" s="215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16" t="s">
        <v>138</v>
      </c>
      <c r="AT414" s="216" t="s">
        <v>133</v>
      </c>
      <c r="AU414" s="216" t="s">
        <v>82</v>
      </c>
      <c r="AY414" s="18" t="s">
        <v>131</v>
      </c>
      <c r="BE414" s="217">
        <f>IF(N414="základní",J414,0)</f>
        <v>0</v>
      </c>
      <c r="BF414" s="217">
        <f>IF(N414="snížená",J414,0)</f>
        <v>0</v>
      </c>
      <c r="BG414" s="217">
        <f>IF(N414="zákl. přenesená",J414,0)</f>
        <v>0</v>
      </c>
      <c r="BH414" s="217">
        <f>IF(N414="sníž. přenesená",J414,0)</f>
        <v>0</v>
      </c>
      <c r="BI414" s="217">
        <f>IF(N414="nulová",J414,0)</f>
        <v>0</v>
      </c>
      <c r="BJ414" s="18" t="s">
        <v>80</v>
      </c>
      <c r="BK414" s="217">
        <f>ROUND(I414*H414,2)</f>
        <v>0</v>
      </c>
      <c r="BL414" s="18" t="s">
        <v>138</v>
      </c>
      <c r="BM414" s="216" t="s">
        <v>583</v>
      </c>
    </row>
    <row r="415" s="2" customFormat="1">
      <c r="A415" s="39"/>
      <c r="B415" s="40"/>
      <c r="C415" s="41"/>
      <c r="D415" s="218" t="s">
        <v>140</v>
      </c>
      <c r="E415" s="41"/>
      <c r="F415" s="219" t="s">
        <v>584</v>
      </c>
      <c r="G415" s="41"/>
      <c r="H415" s="41"/>
      <c r="I415" s="220"/>
      <c r="J415" s="41"/>
      <c r="K415" s="41"/>
      <c r="L415" s="45"/>
      <c r="M415" s="221"/>
      <c r="N415" s="222"/>
      <c r="O415" s="85"/>
      <c r="P415" s="85"/>
      <c r="Q415" s="85"/>
      <c r="R415" s="85"/>
      <c r="S415" s="85"/>
      <c r="T415" s="86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T415" s="18" t="s">
        <v>140</v>
      </c>
      <c r="AU415" s="18" t="s">
        <v>82</v>
      </c>
    </row>
    <row r="416" s="13" customFormat="1">
      <c r="A416" s="13"/>
      <c r="B416" s="223"/>
      <c r="C416" s="224"/>
      <c r="D416" s="218" t="s">
        <v>142</v>
      </c>
      <c r="E416" s="225" t="s">
        <v>19</v>
      </c>
      <c r="F416" s="226" t="s">
        <v>543</v>
      </c>
      <c r="G416" s="224"/>
      <c r="H416" s="225" t="s">
        <v>19</v>
      </c>
      <c r="I416" s="227"/>
      <c r="J416" s="224"/>
      <c r="K416" s="224"/>
      <c r="L416" s="228"/>
      <c r="M416" s="229"/>
      <c r="N416" s="230"/>
      <c r="O416" s="230"/>
      <c r="P416" s="230"/>
      <c r="Q416" s="230"/>
      <c r="R416" s="230"/>
      <c r="S416" s="230"/>
      <c r="T416" s="231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2" t="s">
        <v>142</v>
      </c>
      <c r="AU416" s="232" t="s">
        <v>82</v>
      </c>
      <c r="AV416" s="13" t="s">
        <v>80</v>
      </c>
      <c r="AW416" s="13" t="s">
        <v>33</v>
      </c>
      <c r="AX416" s="13" t="s">
        <v>72</v>
      </c>
      <c r="AY416" s="232" t="s">
        <v>131</v>
      </c>
    </row>
    <row r="417" s="14" customFormat="1">
      <c r="A417" s="14"/>
      <c r="B417" s="233"/>
      <c r="C417" s="234"/>
      <c r="D417" s="218" t="s">
        <v>142</v>
      </c>
      <c r="E417" s="235" t="s">
        <v>19</v>
      </c>
      <c r="F417" s="236" t="s">
        <v>579</v>
      </c>
      <c r="G417" s="234"/>
      <c r="H417" s="237">
        <v>560</v>
      </c>
      <c r="I417" s="238"/>
      <c r="J417" s="234"/>
      <c r="K417" s="234"/>
      <c r="L417" s="239"/>
      <c r="M417" s="240"/>
      <c r="N417" s="241"/>
      <c r="O417" s="241"/>
      <c r="P417" s="241"/>
      <c r="Q417" s="241"/>
      <c r="R417" s="241"/>
      <c r="S417" s="241"/>
      <c r="T417" s="242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43" t="s">
        <v>142</v>
      </c>
      <c r="AU417" s="243" t="s">
        <v>82</v>
      </c>
      <c r="AV417" s="14" t="s">
        <v>82</v>
      </c>
      <c r="AW417" s="14" t="s">
        <v>33</v>
      </c>
      <c r="AX417" s="14" t="s">
        <v>72</v>
      </c>
      <c r="AY417" s="243" t="s">
        <v>131</v>
      </c>
    </row>
    <row r="418" s="2" customFormat="1" ht="24.15" customHeight="1">
      <c r="A418" s="39"/>
      <c r="B418" s="40"/>
      <c r="C418" s="205" t="s">
        <v>585</v>
      </c>
      <c r="D418" s="205" t="s">
        <v>133</v>
      </c>
      <c r="E418" s="206" t="s">
        <v>586</v>
      </c>
      <c r="F418" s="207" t="s">
        <v>587</v>
      </c>
      <c r="G418" s="208" t="s">
        <v>192</v>
      </c>
      <c r="H418" s="209">
        <v>160</v>
      </c>
      <c r="I418" s="210"/>
      <c r="J418" s="211">
        <f>ROUND(I418*H418,2)</f>
        <v>0</v>
      </c>
      <c r="K418" s="207" t="s">
        <v>137</v>
      </c>
      <c r="L418" s="45"/>
      <c r="M418" s="212" t="s">
        <v>19</v>
      </c>
      <c r="N418" s="213" t="s">
        <v>43</v>
      </c>
      <c r="O418" s="85"/>
      <c r="P418" s="214">
        <f>O418*H418</f>
        <v>0</v>
      </c>
      <c r="Q418" s="214">
        <v>0.1295</v>
      </c>
      <c r="R418" s="214">
        <f>Q418*H418</f>
        <v>20.719999999999999</v>
      </c>
      <c r="S418" s="214">
        <v>0</v>
      </c>
      <c r="T418" s="215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16" t="s">
        <v>138</v>
      </c>
      <c r="AT418" s="216" t="s">
        <v>133</v>
      </c>
      <c r="AU418" s="216" t="s">
        <v>82</v>
      </c>
      <c r="AY418" s="18" t="s">
        <v>131</v>
      </c>
      <c r="BE418" s="217">
        <f>IF(N418="základní",J418,0)</f>
        <v>0</v>
      </c>
      <c r="BF418" s="217">
        <f>IF(N418="snížená",J418,0)</f>
        <v>0</v>
      </c>
      <c r="BG418" s="217">
        <f>IF(N418="zákl. přenesená",J418,0)</f>
        <v>0</v>
      </c>
      <c r="BH418" s="217">
        <f>IF(N418="sníž. přenesená",J418,0)</f>
        <v>0</v>
      </c>
      <c r="BI418" s="217">
        <f>IF(N418="nulová",J418,0)</f>
        <v>0</v>
      </c>
      <c r="BJ418" s="18" t="s">
        <v>80</v>
      </c>
      <c r="BK418" s="217">
        <f>ROUND(I418*H418,2)</f>
        <v>0</v>
      </c>
      <c r="BL418" s="18" t="s">
        <v>138</v>
      </c>
      <c r="BM418" s="216" t="s">
        <v>588</v>
      </c>
    </row>
    <row r="419" s="2" customFormat="1">
      <c r="A419" s="39"/>
      <c r="B419" s="40"/>
      <c r="C419" s="41"/>
      <c r="D419" s="218" t="s">
        <v>140</v>
      </c>
      <c r="E419" s="41"/>
      <c r="F419" s="219" t="s">
        <v>589</v>
      </c>
      <c r="G419" s="41"/>
      <c r="H419" s="41"/>
      <c r="I419" s="220"/>
      <c r="J419" s="41"/>
      <c r="K419" s="41"/>
      <c r="L419" s="45"/>
      <c r="M419" s="221"/>
      <c r="N419" s="222"/>
      <c r="O419" s="85"/>
      <c r="P419" s="85"/>
      <c r="Q419" s="85"/>
      <c r="R419" s="85"/>
      <c r="S419" s="85"/>
      <c r="T419" s="86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T419" s="18" t="s">
        <v>140</v>
      </c>
      <c r="AU419" s="18" t="s">
        <v>82</v>
      </c>
    </row>
    <row r="420" s="13" customFormat="1">
      <c r="A420" s="13"/>
      <c r="B420" s="223"/>
      <c r="C420" s="224"/>
      <c r="D420" s="218" t="s">
        <v>142</v>
      </c>
      <c r="E420" s="225" t="s">
        <v>19</v>
      </c>
      <c r="F420" s="226" t="s">
        <v>392</v>
      </c>
      <c r="G420" s="224"/>
      <c r="H420" s="225" t="s">
        <v>19</v>
      </c>
      <c r="I420" s="227"/>
      <c r="J420" s="224"/>
      <c r="K420" s="224"/>
      <c r="L420" s="228"/>
      <c r="M420" s="229"/>
      <c r="N420" s="230"/>
      <c r="O420" s="230"/>
      <c r="P420" s="230"/>
      <c r="Q420" s="230"/>
      <c r="R420" s="230"/>
      <c r="S420" s="230"/>
      <c r="T420" s="231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2" t="s">
        <v>142</v>
      </c>
      <c r="AU420" s="232" t="s">
        <v>82</v>
      </c>
      <c r="AV420" s="13" t="s">
        <v>80</v>
      </c>
      <c r="AW420" s="13" t="s">
        <v>33</v>
      </c>
      <c r="AX420" s="13" t="s">
        <v>72</v>
      </c>
      <c r="AY420" s="232" t="s">
        <v>131</v>
      </c>
    </row>
    <row r="421" s="14" customFormat="1">
      <c r="A421" s="14"/>
      <c r="B421" s="233"/>
      <c r="C421" s="234"/>
      <c r="D421" s="218" t="s">
        <v>142</v>
      </c>
      <c r="E421" s="235" t="s">
        <v>19</v>
      </c>
      <c r="F421" s="236" t="s">
        <v>590</v>
      </c>
      <c r="G421" s="234"/>
      <c r="H421" s="237">
        <v>160</v>
      </c>
      <c r="I421" s="238"/>
      <c r="J421" s="234"/>
      <c r="K421" s="234"/>
      <c r="L421" s="239"/>
      <c r="M421" s="240"/>
      <c r="N421" s="241"/>
      <c r="O421" s="241"/>
      <c r="P421" s="241"/>
      <c r="Q421" s="241"/>
      <c r="R421" s="241"/>
      <c r="S421" s="241"/>
      <c r="T421" s="242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43" t="s">
        <v>142</v>
      </c>
      <c r="AU421" s="243" t="s">
        <v>82</v>
      </c>
      <c r="AV421" s="14" t="s">
        <v>82</v>
      </c>
      <c r="AW421" s="14" t="s">
        <v>33</v>
      </c>
      <c r="AX421" s="14" t="s">
        <v>72</v>
      </c>
      <c r="AY421" s="243" t="s">
        <v>131</v>
      </c>
    </row>
    <row r="422" s="2" customFormat="1" ht="14.4" customHeight="1">
      <c r="A422" s="39"/>
      <c r="B422" s="40"/>
      <c r="C422" s="245" t="s">
        <v>591</v>
      </c>
      <c r="D422" s="245" t="s">
        <v>289</v>
      </c>
      <c r="E422" s="246" t="s">
        <v>592</v>
      </c>
      <c r="F422" s="247" t="s">
        <v>593</v>
      </c>
      <c r="G422" s="248" t="s">
        <v>192</v>
      </c>
      <c r="H422" s="249">
        <v>163.19999999999999</v>
      </c>
      <c r="I422" s="250"/>
      <c r="J422" s="251">
        <f>ROUND(I422*H422,2)</f>
        <v>0</v>
      </c>
      <c r="K422" s="247" t="s">
        <v>137</v>
      </c>
      <c r="L422" s="252"/>
      <c r="M422" s="253" t="s">
        <v>19</v>
      </c>
      <c r="N422" s="254" t="s">
        <v>43</v>
      </c>
      <c r="O422" s="85"/>
      <c r="P422" s="214">
        <f>O422*H422</f>
        <v>0</v>
      </c>
      <c r="Q422" s="214">
        <v>0.035999999999999997</v>
      </c>
      <c r="R422" s="214">
        <f>Q422*H422</f>
        <v>5.8751999999999995</v>
      </c>
      <c r="S422" s="214">
        <v>0</v>
      </c>
      <c r="T422" s="215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16" t="s">
        <v>182</v>
      </c>
      <c r="AT422" s="216" t="s">
        <v>289</v>
      </c>
      <c r="AU422" s="216" t="s">
        <v>82</v>
      </c>
      <c r="AY422" s="18" t="s">
        <v>131</v>
      </c>
      <c r="BE422" s="217">
        <f>IF(N422="základní",J422,0)</f>
        <v>0</v>
      </c>
      <c r="BF422" s="217">
        <f>IF(N422="snížená",J422,0)</f>
        <v>0</v>
      </c>
      <c r="BG422" s="217">
        <f>IF(N422="zákl. přenesená",J422,0)</f>
        <v>0</v>
      </c>
      <c r="BH422" s="217">
        <f>IF(N422="sníž. přenesená",J422,0)</f>
        <v>0</v>
      </c>
      <c r="BI422" s="217">
        <f>IF(N422="nulová",J422,0)</f>
        <v>0</v>
      </c>
      <c r="BJ422" s="18" t="s">
        <v>80</v>
      </c>
      <c r="BK422" s="217">
        <f>ROUND(I422*H422,2)</f>
        <v>0</v>
      </c>
      <c r="BL422" s="18" t="s">
        <v>138</v>
      </c>
      <c r="BM422" s="216" t="s">
        <v>594</v>
      </c>
    </row>
    <row r="423" s="2" customFormat="1">
      <c r="A423" s="39"/>
      <c r="B423" s="40"/>
      <c r="C423" s="41"/>
      <c r="D423" s="218" t="s">
        <v>140</v>
      </c>
      <c r="E423" s="41"/>
      <c r="F423" s="219" t="s">
        <v>593</v>
      </c>
      <c r="G423" s="41"/>
      <c r="H423" s="41"/>
      <c r="I423" s="220"/>
      <c r="J423" s="41"/>
      <c r="K423" s="41"/>
      <c r="L423" s="45"/>
      <c r="M423" s="221"/>
      <c r="N423" s="222"/>
      <c r="O423" s="85"/>
      <c r="P423" s="85"/>
      <c r="Q423" s="85"/>
      <c r="R423" s="85"/>
      <c r="S423" s="85"/>
      <c r="T423" s="86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T423" s="18" t="s">
        <v>140</v>
      </c>
      <c r="AU423" s="18" t="s">
        <v>82</v>
      </c>
    </row>
    <row r="424" s="14" customFormat="1">
      <c r="A424" s="14"/>
      <c r="B424" s="233"/>
      <c r="C424" s="234"/>
      <c r="D424" s="218" t="s">
        <v>142</v>
      </c>
      <c r="E424" s="234"/>
      <c r="F424" s="236" t="s">
        <v>595</v>
      </c>
      <c r="G424" s="234"/>
      <c r="H424" s="237">
        <v>163.19999999999999</v>
      </c>
      <c r="I424" s="238"/>
      <c r="J424" s="234"/>
      <c r="K424" s="234"/>
      <c r="L424" s="239"/>
      <c r="M424" s="240"/>
      <c r="N424" s="241"/>
      <c r="O424" s="241"/>
      <c r="P424" s="241"/>
      <c r="Q424" s="241"/>
      <c r="R424" s="241"/>
      <c r="S424" s="241"/>
      <c r="T424" s="242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43" t="s">
        <v>142</v>
      </c>
      <c r="AU424" s="243" t="s">
        <v>82</v>
      </c>
      <c r="AV424" s="14" t="s">
        <v>82</v>
      </c>
      <c r="AW424" s="14" t="s">
        <v>4</v>
      </c>
      <c r="AX424" s="14" t="s">
        <v>80</v>
      </c>
      <c r="AY424" s="243" t="s">
        <v>131</v>
      </c>
    </row>
    <row r="425" s="2" customFormat="1" ht="24.15" customHeight="1">
      <c r="A425" s="39"/>
      <c r="B425" s="40"/>
      <c r="C425" s="205" t="s">
        <v>596</v>
      </c>
      <c r="D425" s="205" t="s">
        <v>133</v>
      </c>
      <c r="E425" s="206" t="s">
        <v>597</v>
      </c>
      <c r="F425" s="207" t="s">
        <v>598</v>
      </c>
      <c r="G425" s="208" t="s">
        <v>192</v>
      </c>
      <c r="H425" s="209">
        <v>480</v>
      </c>
      <c r="I425" s="210"/>
      <c r="J425" s="211">
        <f>ROUND(I425*H425,2)</f>
        <v>0</v>
      </c>
      <c r="K425" s="207" t="s">
        <v>137</v>
      </c>
      <c r="L425" s="45"/>
      <c r="M425" s="212" t="s">
        <v>19</v>
      </c>
      <c r="N425" s="213" t="s">
        <v>43</v>
      </c>
      <c r="O425" s="85"/>
      <c r="P425" s="214">
        <f>O425*H425</f>
        <v>0</v>
      </c>
      <c r="Q425" s="214">
        <v>0.16849</v>
      </c>
      <c r="R425" s="214">
        <f>Q425*H425</f>
        <v>80.875200000000007</v>
      </c>
      <c r="S425" s="214">
        <v>0</v>
      </c>
      <c r="T425" s="215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16" t="s">
        <v>138</v>
      </c>
      <c r="AT425" s="216" t="s">
        <v>133</v>
      </c>
      <c r="AU425" s="216" t="s">
        <v>82</v>
      </c>
      <c r="AY425" s="18" t="s">
        <v>131</v>
      </c>
      <c r="BE425" s="217">
        <f>IF(N425="základní",J425,0)</f>
        <v>0</v>
      </c>
      <c r="BF425" s="217">
        <f>IF(N425="snížená",J425,0)</f>
        <v>0</v>
      </c>
      <c r="BG425" s="217">
        <f>IF(N425="zákl. přenesená",J425,0)</f>
        <v>0</v>
      </c>
      <c r="BH425" s="217">
        <f>IF(N425="sníž. přenesená",J425,0)</f>
        <v>0</v>
      </c>
      <c r="BI425" s="217">
        <f>IF(N425="nulová",J425,0)</f>
        <v>0</v>
      </c>
      <c r="BJ425" s="18" t="s">
        <v>80</v>
      </c>
      <c r="BK425" s="217">
        <f>ROUND(I425*H425,2)</f>
        <v>0</v>
      </c>
      <c r="BL425" s="18" t="s">
        <v>138</v>
      </c>
      <c r="BM425" s="216" t="s">
        <v>599</v>
      </c>
    </row>
    <row r="426" s="2" customFormat="1">
      <c r="A426" s="39"/>
      <c r="B426" s="40"/>
      <c r="C426" s="41"/>
      <c r="D426" s="218" t="s">
        <v>140</v>
      </c>
      <c r="E426" s="41"/>
      <c r="F426" s="219" t="s">
        <v>600</v>
      </c>
      <c r="G426" s="41"/>
      <c r="H426" s="41"/>
      <c r="I426" s="220"/>
      <c r="J426" s="41"/>
      <c r="K426" s="41"/>
      <c r="L426" s="45"/>
      <c r="M426" s="221"/>
      <c r="N426" s="222"/>
      <c r="O426" s="85"/>
      <c r="P426" s="85"/>
      <c r="Q426" s="85"/>
      <c r="R426" s="85"/>
      <c r="S426" s="85"/>
      <c r="T426" s="86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T426" s="18" t="s">
        <v>140</v>
      </c>
      <c r="AU426" s="18" t="s">
        <v>82</v>
      </c>
    </row>
    <row r="427" s="13" customFormat="1">
      <c r="A427" s="13"/>
      <c r="B427" s="223"/>
      <c r="C427" s="224"/>
      <c r="D427" s="218" t="s">
        <v>142</v>
      </c>
      <c r="E427" s="225" t="s">
        <v>19</v>
      </c>
      <c r="F427" s="226" t="s">
        <v>392</v>
      </c>
      <c r="G427" s="224"/>
      <c r="H427" s="225" t="s">
        <v>19</v>
      </c>
      <c r="I427" s="227"/>
      <c r="J427" s="224"/>
      <c r="K427" s="224"/>
      <c r="L427" s="228"/>
      <c r="M427" s="229"/>
      <c r="N427" s="230"/>
      <c r="O427" s="230"/>
      <c r="P427" s="230"/>
      <c r="Q427" s="230"/>
      <c r="R427" s="230"/>
      <c r="S427" s="230"/>
      <c r="T427" s="231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2" t="s">
        <v>142</v>
      </c>
      <c r="AU427" s="232" t="s">
        <v>82</v>
      </c>
      <c r="AV427" s="13" t="s">
        <v>80</v>
      </c>
      <c r="AW427" s="13" t="s">
        <v>33</v>
      </c>
      <c r="AX427" s="13" t="s">
        <v>72</v>
      </c>
      <c r="AY427" s="232" t="s">
        <v>131</v>
      </c>
    </row>
    <row r="428" s="14" customFormat="1">
      <c r="A428" s="14"/>
      <c r="B428" s="233"/>
      <c r="C428" s="234"/>
      <c r="D428" s="218" t="s">
        <v>142</v>
      </c>
      <c r="E428" s="235" t="s">
        <v>19</v>
      </c>
      <c r="F428" s="236" t="s">
        <v>601</v>
      </c>
      <c r="G428" s="234"/>
      <c r="H428" s="237">
        <v>480</v>
      </c>
      <c r="I428" s="238"/>
      <c r="J428" s="234"/>
      <c r="K428" s="234"/>
      <c r="L428" s="239"/>
      <c r="M428" s="240"/>
      <c r="N428" s="241"/>
      <c r="O428" s="241"/>
      <c r="P428" s="241"/>
      <c r="Q428" s="241"/>
      <c r="R428" s="241"/>
      <c r="S428" s="241"/>
      <c r="T428" s="242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43" t="s">
        <v>142</v>
      </c>
      <c r="AU428" s="243" t="s">
        <v>82</v>
      </c>
      <c r="AV428" s="14" t="s">
        <v>82</v>
      </c>
      <c r="AW428" s="14" t="s">
        <v>33</v>
      </c>
      <c r="AX428" s="14" t="s">
        <v>72</v>
      </c>
      <c r="AY428" s="243" t="s">
        <v>131</v>
      </c>
    </row>
    <row r="429" s="2" customFormat="1" ht="14.4" customHeight="1">
      <c r="A429" s="39"/>
      <c r="B429" s="40"/>
      <c r="C429" s="245" t="s">
        <v>602</v>
      </c>
      <c r="D429" s="245" t="s">
        <v>289</v>
      </c>
      <c r="E429" s="246" t="s">
        <v>603</v>
      </c>
      <c r="F429" s="247" t="s">
        <v>604</v>
      </c>
      <c r="G429" s="248" t="s">
        <v>192</v>
      </c>
      <c r="H429" s="249">
        <v>218.28</v>
      </c>
      <c r="I429" s="250"/>
      <c r="J429" s="251">
        <f>ROUND(I429*H429,2)</f>
        <v>0</v>
      </c>
      <c r="K429" s="247" t="s">
        <v>137</v>
      </c>
      <c r="L429" s="252"/>
      <c r="M429" s="253" t="s">
        <v>19</v>
      </c>
      <c r="N429" s="254" t="s">
        <v>43</v>
      </c>
      <c r="O429" s="85"/>
      <c r="P429" s="214">
        <f>O429*H429</f>
        <v>0</v>
      </c>
      <c r="Q429" s="214">
        <v>0.20000000000000001</v>
      </c>
      <c r="R429" s="214">
        <f>Q429*H429</f>
        <v>43.656000000000006</v>
      </c>
      <c r="S429" s="214">
        <v>0</v>
      </c>
      <c r="T429" s="215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16" t="s">
        <v>182</v>
      </c>
      <c r="AT429" s="216" t="s">
        <v>289</v>
      </c>
      <c r="AU429" s="216" t="s">
        <v>82</v>
      </c>
      <c r="AY429" s="18" t="s">
        <v>131</v>
      </c>
      <c r="BE429" s="217">
        <f>IF(N429="základní",J429,0)</f>
        <v>0</v>
      </c>
      <c r="BF429" s="217">
        <f>IF(N429="snížená",J429,0)</f>
        <v>0</v>
      </c>
      <c r="BG429" s="217">
        <f>IF(N429="zákl. přenesená",J429,0)</f>
        <v>0</v>
      </c>
      <c r="BH429" s="217">
        <f>IF(N429="sníž. přenesená",J429,0)</f>
        <v>0</v>
      </c>
      <c r="BI429" s="217">
        <f>IF(N429="nulová",J429,0)</f>
        <v>0</v>
      </c>
      <c r="BJ429" s="18" t="s">
        <v>80</v>
      </c>
      <c r="BK429" s="217">
        <f>ROUND(I429*H429,2)</f>
        <v>0</v>
      </c>
      <c r="BL429" s="18" t="s">
        <v>138</v>
      </c>
      <c r="BM429" s="216" t="s">
        <v>605</v>
      </c>
    </row>
    <row r="430" s="2" customFormat="1">
      <c r="A430" s="39"/>
      <c r="B430" s="40"/>
      <c r="C430" s="41"/>
      <c r="D430" s="218" t="s">
        <v>140</v>
      </c>
      <c r="E430" s="41"/>
      <c r="F430" s="219" t="s">
        <v>604</v>
      </c>
      <c r="G430" s="41"/>
      <c r="H430" s="41"/>
      <c r="I430" s="220"/>
      <c r="J430" s="41"/>
      <c r="K430" s="41"/>
      <c r="L430" s="45"/>
      <c r="M430" s="221"/>
      <c r="N430" s="222"/>
      <c r="O430" s="85"/>
      <c r="P430" s="85"/>
      <c r="Q430" s="85"/>
      <c r="R430" s="85"/>
      <c r="S430" s="85"/>
      <c r="T430" s="86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T430" s="18" t="s">
        <v>140</v>
      </c>
      <c r="AU430" s="18" t="s">
        <v>82</v>
      </c>
    </row>
    <row r="431" s="13" customFormat="1">
      <c r="A431" s="13"/>
      <c r="B431" s="223"/>
      <c r="C431" s="224"/>
      <c r="D431" s="218" t="s">
        <v>142</v>
      </c>
      <c r="E431" s="225" t="s">
        <v>19</v>
      </c>
      <c r="F431" s="226" t="s">
        <v>392</v>
      </c>
      <c r="G431" s="224"/>
      <c r="H431" s="225" t="s">
        <v>19</v>
      </c>
      <c r="I431" s="227"/>
      <c r="J431" s="224"/>
      <c r="K431" s="224"/>
      <c r="L431" s="228"/>
      <c r="M431" s="229"/>
      <c r="N431" s="230"/>
      <c r="O431" s="230"/>
      <c r="P431" s="230"/>
      <c r="Q431" s="230"/>
      <c r="R431" s="230"/>
      <c r="S431" s="230"/>
      <c r="T431" s="231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2" t="s">
        <v>142</v>
      </c>
      <c r="AU431" s="232" t="s">
        <v>82</v>
      </c>
      <c r="AV431" s="13" t="s">
        <v>80</v>
      </c>
      <c r="AW431" s="13" t="s">
        <v>33</v>
      </c>
      <c r="AX431" s="13" t="s">
        <v>72</v>
      </c>
      <c r="AY431" s="232" t="s">
        <v>131</v>
      </c>
    </row>
    <row r="432" s="14" customFormat="1">
      <c r="A432" s="14"/>
      <c r="B432" s="233"/>
      <c r="C432" s="234"/>
      <c r="D432" s="218" t="s">
        <v>142</v>
      </c>
      <c r="E432" s="235" t="s">
        <v>19</v>
      </c>
      <c r="F432" s="236" t="s">
        <v>601</v>
      </c>
      <c r="G432" s="234"/>
      <c r="H432" s="237">
        <v>480</v>
      </c>
      <c r="I432" s="238"/>
      <c r="J432" s="234"/>
      <c r="K432" s="234"/>
      <c r="L432" s="239"/>
      <c r="M432" s="240"/>
      <c r="N432" s="241"/>
      <c r="O432" s="241"/>
      <c r="P432" s="241"/>
      <c r="Q432" s="241"/>
      <c r="R432" s="241"/>
      <c r="S432" s="241"/>
      <c r="T432" s="242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43" t="s">
        <v>142</v>
      </c>
      <c r="AU432" s="243" t="s">
        <v>82</v>
      </c>
      <c r="AV432" s="14" t="s">
        <v>82</v>
      </c>
      <c r="AW432" s="14" t="s">
        <v>33</v>
      </c>
      <c r="AX432" s="14" t="s">
        <v>72</v>
      </c>
      <c r="AY432" s="243" t="s">
        <v>131</v>
      </c>
    </row>
    <row r="433" s="14" customFormat="1">
      <c r="A433" s="14"/>
      <c r="B433" s="233"/>
      <c r="C433" s="234"/>
      <c r="D433" s="218" t="s">
        <v>142</v>
      </c>
      <c r="E433" s="235" t="s">
        <v>19</v>
      </c>
      <c r="F433" s="236" t="s">
        <v>606</v>
      </c>
      <c r="G433" s="234"/>
      <c r="H433" s="237">
        <v>-266</v>
      </c>
      <c r="I433" s="238"/>
      <c r="J433" s="234"/>
      <c r="K433" s="234"/>
      <c r="L433" s="239"/>
      <c r="M433" s="240"/>
      <c r="N433" s="241"/>
      <c r="O433" s="241"/>
      <c r="P433" s="241"/>
      <c r="Q433" s="241"/>
      <c r="R433" s="241"/>
      <c r="S433" s="241"/>
      <c r="T433" s="242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3" t="s">
        <v>142</v>
      </c>
      <c r="AU433" s="243" t="s">
        <v>82</v>
      </c>
      <c r="AV433" s="14" t="s">
        <v>82</v>
      </c>
      <c r="AW433" s="14" t="s">
        <v>33</v>
      </c>
      <c r="AX433" s="14" t="s">
        <v>72</v>
      </c>
      <c r="AY433" s="243" t="s">
        <v>131</v>
      </c>
    </row>
    <row r="434" s="14" customFormat="1">
      <c r="A434" s="14"/>
      <c r="B434" s="233"/>
      <c r="C434" s="234"/>
      <c r="D434" s="218" t="s">
        <v>142</v>
      </c>
      <c r="E434" s="234"/>
      <c r="F434" s="236" t="s">
        <v>607</v>
      </c>
      <c r="G434" s="234"/>
      <c r="H434" s="237">
        <v>218.28</v>
      </c>
      <c r="I434" s="238"/>
      <c r="J434" s="234"/>
      <c r="K434" s="234"/>
      <c r="L434" s="239"/>
      <c r="M434" s="240"/>
      <c r="N434" s="241"/>
      <c r="O434" s="241"/>
      <c r="P434" s="241"/>
      <c r="Q434" s="241"/>
      <c r="R434" s="241"/>
      <c r="S434" s="241"/>
      <c r="T434" s="242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3" t="s">
        <v>142</v>
      </c>
      <c r="AU434" s="243" t="s">
        <v>82</v>
      </c>
      <c r="AV434" s="14" t="s">
        <v>82</v>
      </c>
      <c r="AW434" s="14" t="s">
        <v>4</v>
      </c>
      <c r="AX434" s="14" t="s">
        <v>80</v>
      </c>
      <c r="AY434" s="243" t="s">
        <v>131</v>
      </c>
    </row>
    <row r="435" s="2" customFormat="1" ht="24.15" customHeight="1">
      <c r="A435" s="39"/>
      <c r="B435" s="40"/>
      <c r="C435" s="205" t="s">
        <v>608</v>
      </c>
      <c r="D435" s="205" t="s">
        <v>133</v>
      </c>
      <c r="E435" s="206" t="s">
        <v>609</v>
      </c>
      <c r="F435" s="207" t="s">
        <v>610</v>
      </c>
      <c r="G435" s="208" t="s">
        <v>192</v>
      </c>
      <c r="H435" s="209">
        <v>100</v>
      </c>
      <c r="I435" s="210"/>
      <c r="J435" s="211">
        <f>ROUND(I435*H435,2)</f>
        <v>0</v>
      </c>
      <c r="K435" s="207" t="s">
        <v>137</v>
      </c>
      <c r="L435" s="45"/>
      <c r="M435" s="212" t="s">
        <v>19</v>
      </c>
      <c r="N435" s="213" t="s">
        <v>43</v>
      </c>
      <c r="O435" s="85"/>
      <c r="P435" s="214">
        <f>O435*H435</f>
        <v>0</v>
      </c>
      <c r="Q435" s="214">
        <v>0.14066999999999999</v>
      </c>
      <c r="R435" s="214">
        <f>Q435*H435</f>
        <v>14.066999999999998</v>
      </c>
      <c r="S435" s="214">
        <v>0</v>
      </c>
      <c r="T435" s="215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16" t="s">
        <v>138</v>
      </c>
      <c r="AT435" s="216" t="s">
        <v>133</v>
      </c>
      <c r="AU435" s="216" t="s">
        <v>82</v>
      </c>
      <c r="AY435" s="18" t="s">
        <v>131</v>
      </c>
      <c r="BE435" s="217">
        <f>IF(N435="základní",J435,0)</f>
        <v>0</v>
      </c>
      <c r="BF435" s="217">
        <f>IF(N435="snížená",J435,0)</f>
        <v>0</v>
      </c>
      <c r="BG435" s="217">
        <f>IF(N435="zákl. přenesená",J435,0)</f>
        <v>0</v>
      </c>
      <c r="BH435" s="217">
        <f>IF(N435="sníž. přenesená",J435,0)</f>
        <v>0</v>
      </c>
      <c r="BI435" s="217">
        <f>IF(N435="nulová",J435,0)</f>
        <v>0</v>
      </c>
      <c r="BJ435" s="18" t="s">
        <v>80</v>
      </c>
      <c r="BK435" s="217">
        <f>ROUND(I435*H435,2)</f>
        <v>0</v>
      </c>
      <c r="BL435" s="18" t="s">
        <v>138</v>
      </c>
      <c r="BM435" s="216" t="s">
        <v>611</v>
      </c>
    </row>
    <row r="436" s="2" customFormat="1">
      <c r="A436" s="39"/>
      <c r="B436" s="40"/>
      <c r="C436" s="41"/>
      <c r="D436" s="218" t="s">
        <v>140</v>
      </c>
      <c r="E436" s="41"/>
      <c r="F436" s="219" t="s">
        <v>612</v>
      </c>
      <c r="G436" s="41"/>
      <c r="H436" s="41"/>
      <c r="I436" s="220"/>
      <c r="J436" s="41"/>
      <c r="K436" s="41"/>
      <c r="L436" s="45"/>
      <c r="M436" s="221"/>
      <c r="N436" s="222"/>
      <c r="O436" s="85"/>
      <c r="P436" s="85"/>
      <c r="Q436" s="85"/>
      <c r="R436" s="85"/>
      <c r="S436" s="85"/>
      <c r="T436" s="86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140</v>
      </c>
      <c r="AU436" s="18" t="s">
        <v>82</v>
      </c>
    </row>
    <row r="437" s="13" customFormat="1">
      <c r="A437" s="13"/>
      <c r="B437" s="223"/>
      <c r="C437" s="224"/>
      <c r="D437" s="218" t="s">
        <v>142</v>
      </c>
      <c r="E437" s="225" t="s">
        <v>19</v>
      </c>
      <c r="F437" s="226" t="s">
        <v>392</v>
      </c>
      <c r="G437" s="224"/>
      <c r="H437" s="225" t="s">
        <v>19</v>
      </c>
      <c r="I437" s="227"/>
      <c r="J437" s="224"/>
      <c r="K437" s="224"/>
      <c r="L437" s="228"/>
      <c r="M437" s="229"/>
      <c r="N437" s="230"/>
      <c r="O437" s="230"/>
      <c r="P437" s="230"/>
      <c r="Q437" s="230"/>
      <c r="R437" s="230"/>
      <c r="S437" s="230"/>
      <c r="T437" s="231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2" t="s">
        <v>142</v>
      </c>
      <c r="AU437" s="232" t="s">
        <v>82</v>
      </c>
      <c r="AV437" s="13" t="s">
        <v>80</v>
      </c>
      <c r="AW437" s="13" t="s">
        <v>33</v>
      </c>
      <c r="AX437" s="13" t="s">
        <v>72</v>
      </c>
      <c r="AY437" s="232" t="s">
        <v>131</v>
      </c>
    </row>
    <row r="438" s="14" customFormat="1">
      <c r="A438" s="14"/>
      <c r="B438" s="233"/>
      <c r="C438" s="234"/>
      <c r="D438" s="218" t="s">
        <v>142</v>
      </c>
      <c r="E438" s="235" t="s">
        <v>19</v>
      </c>
      <c r="F438" s="236" t="s">
        <v>613</v>
      </c>
      <c r="G438" s="234"/>
      <c r="H438" s="237">
        <v>100</v>
      </c>
      <c r="I438" s="238"/>
      <c r="J438" s="234"/>
      <c r="K438" s="234"/>
      <c r="L438" s="239"/>
      <c r="M438" s="240"/>
      <c r="N438" s="241"/>
      <c r="O438" s="241"/>
      <c r="P438" s="241"/>
      <c r="Q438" s="241"/>
      <c r="R438" s="241"/>
      <c r="S438" s="241"/>
      <c r="T438" s="242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43" t="s">
        <v>142</v>
      </c>
      <c r="AU438" s="243" t="s">
        <v>82</v>
      </c>
      <c r="AV438" s="14" t="s">
        <v>82</v>
      </c>
      <c r="AW438" s="14" t="s">
        <v>33</v>
      </c>
      <c r="AX438" s="14" t="s">
        <v>72</v>
      </c>
      <c r="AY438" s="243" t="s">
        <v>131</v>
      </c>
    </row>
    <row r="439" s="2" customFormat="1" ht="14.4" customHeight="1">
      <c r="A439" s="39"/>
      <c r="B439" s="40"/>
      <c r="C439" s="245" t="s">
        <v>614</v>
      </c>
      <c r="D439" s="245" t="s">
        <v>289</v>
      </c>
      <c r="E439" s="246" t="s">
        <v>615</v>
      </c>
      <c r="F439" s="247" t="s">
        <v>616</v>
      </c>
      <c r="G439" s="248" t="s">
        <v>192</v>
      </c>
      <c r="H439" s="249">
        <v>102</v>
      </c>
      <c r="I439" s="250"/>
      <c r="J439" s="251">
        <f>ROUND(I439*H439,2)</f>
        <v>0</v>
      </c>
      <c r="K439" s="247" t="s">
        <v>137</v>
      </c>
      <c r="L439" s="252"/>
      <c r="M439" s="253" t="s">
        <v>19</v>
      </c>
      <c r="N439" s="254" t="s">
        <v>43</v>
      </c>
      <c r="O439" s="85"/>
      <c r="P439" s="214">
        <f>O439*H439</f>
        <v>0</v>
      </c>
      <c r="Q439" s="214">
        <v>0.104</v>
      </c>
      <c r="R439" s="214">
        <f>Q439*H439</f>
        <v>10.607999999999999</v>
      </c>
      <c r="S439" s="214">
        <v>0</v>
      </c>
      <c r="T439" s="215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16" t="s">
        <v>182</v>
      </c>
      <c r="AT439" s="216" t="s">
        <v>289</v>
      </c>
      <c r="AU439" s="216" t="s">
        <v>82</v>
      </c>
      <c r="AY439" s="18" t="s">
        <v>131</v>
      </c>
      <c r="BE439" s="217">
        <f>IF(N439="základní",J439,0)</f>
        <v>0</v>
      </c>
      <c r="BF439" s="217">
        <f>IF(N439="snížená",J439,0)</f>
        <v>0</v>
      </c>
      <c r="BG439" s="217">
        <f>IF(N439="zákl. přenesená",J439,0)</f>
        <v>0</v>
      </c>
      <c r="BH439" s="217">
        <f>IF(N439="sníž. přenesená",J439,0)</f>
        <v>0</v>
      </c>
      <c r="BI439" s="217">
        <f>IF(N439="nulová",J439,0)</f>
        <v>0</v>
      </c>
      <c r="BJ439" s="18" t="s">
        <v>80</v>
      </c>
      <c r="BK439" s="217">
        <f>ROUND(I439*H439,2)</f>
        <v>0</v>
      </c>
      <c r="BL439" s="18" t="s">
        <v>138</v>
      </c>
      <c r="BM439" s="216" t="s">
        <v>617</v>
      </c>
    </row>
    <row r="440" s="2" customFormat="1">
      <c r="A440" s="39"/>
      <c r="B440" s="40"/>
      <c r="C440" s="41"/>
      <c r="D440" s="218" t="s">
        <v>140</v>
      </c>
      <c r="E440" s="41"/>
      <c r="F440" s="219" t="s">
        <v>616</v>
      </c>
      <c r="G440" s="41"/>
      <c r="H440" s="41"/>
      <c r="I440" s="220"/>
      <c r="J440" s="41"/>
      <c r="K440" s="41"/>
      <c r="L440" s="45"/>
      <c r="M440" s="221"/>
      <c r="N440" s="222"/>
      <c r="O440" s="85"/>
      <c r="P440" s="85"/>
      <c r="Q440" s="85"/>
      <c r="R440" s="85"/>
      <c r="S440" s="85"/>
      <c r="T440" s="86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8" t="s">
        <v>140</v>
      </c>
      <c r="AU440" s="18" t="s">
        <v>82</v>
      </c>
    </row>
    <row r="441" s="14" customFormat="1">
      <c r="A441" s="14"/>
      <c r="B441" s="233"/>
      <c r="C441" s="234"/>
      <c r="D441" s="218" t="s">
        <v>142</v>
      </c>
      <c r="E441" s="234"/>
      <c r="F441" s="236" t="s">
        <v>618</v>
      </c>
      <c r="G441" s="234"/>
      <c r="H441" s="237">
        <v>102</v>
      </c>
      <c r="I441" s="238"/>
      <c r="J441" s="234"/>
      <c r="K441" s="234"/>
      <c r="L441" s="239"/>
      <c r="M441" s="240"/>
      <c r="N441" s="241"/>
      <c r="O441" s="241"/>
      <c r="P441" s="241"/>
      <c r="Q441" s="241"/>
      <c r="R441" s="241"/>
      <c r="S441" s="241"/>
      <c r="T441" s="242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43" t="s">
        <v>142</v>
      </c>
      <c r="AU441" s="243" t="s">
        <v>82</v>
      </c>
      <c r="AV441" s="14" t="s">
        <v>82</v>
      </c>
      <c r="AW441" s="14" t="s">
        <v>4</v>
      </c>
      <c r="AX441" s="14" t="s">
        <v>80</v>
      </c>
      <c r="AY441" s="243" t="s">
        <v>131</v>
      </c>
    </row>
    <row r="442" s="2" customFormat="1" ht="24.15" customHeight="1">
      <c r="A442" s="39"/>
      <c r="B442" s="40"/>
      <c r="C442" s="205" t="s">
        <v>619</v>
      </c>
      <c r="D442" s="205" t="s">
        <v>133</v>
      </c>
      <c r="E442" s="206" t="s">
        <v>620</v>
      </c>
      <c r="F442" s="207" t="s">
        <v>621</v>
      </c>
      <c r="G442" s="208" t="s">
        <v>192</v>
      </c>
      <c r="H442" s="209">
        <v>32</v>
      </c>
      <c r="I442" s="210"/>
      <c r="J442" s="211">
        <f>ROUND(I442*H442,2)</f>
        <v>0</v>
      </c>
      <c r="K442" s="207" t="s">
        <v>137</v>
      </c>
      <c r="L442" s="45"/>
      <c r="M442" s="212" t="s">
        <v>19</v>
      </c>
      <c r="N442" s="213" t="s">
        <v>43</v>
      </c>
      <c r="O442" s="85"/>
      <c r="P442" s="214">
        <f>O442*H442</f>
        <v>0</v>
      </c>
      <c r="Q442" s="214">
        <v>0.34612999999999999</v>
      </c>
      <c r="R442" s="214">
        <f>Q442*H442</f>
        <v>11.07616</v>
      </c>
      <c r="S442" s="214">
        <v>0</v>
      </c>
      <c r="T442" s="215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16" t="s">
        <v>138</v>
      </c>
      <c r="AT442" s="216" t="s">
        <v>133</v>
      </c>
      <c r="AU442" s="216" t="s">
        <v>82</v>
      </c>
      <c r="AY442" s="18" t="s">
        <v>131</v>
      </c>
      <c r="BE442" s="217">
        <f>IF(N442="základní",J442,0)</f>
        <v>0</v>
      </c>
      <c r="BF442" s="217">
        <f>IF(N442="snížená",J442,0)</f>
        <v>0</v>
      </c>
      <c r="BG442" s="217">
        <f>IF(N442="zákl. přenesená",J442,0)</f>
        <v>0</v>
      </c>
      <c r="BH442" s="217">
        <f>IF(N442="sníž. přenesená",J442,0)</f>
        <v>0</v>
      </c>
      <c r="BI442" s="217">
        <f>IF(N442="nulová",J442,0)</f>
        <v>0</v>
      </c>
      <c r="BJ442" s="18" t="s">
        <v>80</v>
      </c>
      <c r="BK442" s="217">
        <f>ROUND(I442*H442,2)</f>
        <v>0</v>
      </c>
      <c r="BL442" s="18" t="s">
        <v>138</v>
      </c>
      <c r="BM442" s="216" t="s">
        <v>622</v>
      </c>
    </row>
    <row r="443" s="2" customFormat="1">
      <c r="A443" s="39"/>
      <c r="B443" s="40"/>
      <c r="C443" s="41"/>
      <c r="D443" s="218" t="s">
        <v>140</v>
      </c>
      <c r="E443" s="41"/>
      <c r="F443" s="219" t="s">
        <v>623</v>
      </c>
      <c r="G443" s="41"/>
      <c r="H443" s="41"/>
      <c r="I443" s="220"/>
      <c r="J443" s="41"/>
      <c r="K443" s="41"/>
      <c r="L443" s="45"/>
      <c r="M443" s="221"/>
      <c r="N443" s="222"/>
      <c r="O443" s="85"/>
      <c r="P443" s="85"/>
      <c r="Q443" s="85"/>
      <c r="R443" s="85"/>
      <c r="S443" s="85"/>
      <c r="T443" s="86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140</v>
      </c>
      <c r="AU443" s="18" t="s">
        <v>82</v>
      </c>
    </row>
    <row r="444" s="13" customFormat="1">
      <c r="A444" s="13"/>
      <c r="B444" s="223"/>
      <c r="C444" s="224"/>
      <c r="D444" s="218" t="s">
        <v>142</v>
      </c>
      <c r="E444" s="225" t="s">
        <v>19</v>
      </c>
      <c r="F444" s="226" t="s">
        <v>392</v>
      </c>
      <c r="G444" s="224"/>
      <c r="H444" s="225" t="s">
        <v>19</v>
      </c>
      <c r="I444" s="227"/>
      <c r="J444" s="224"/>
      <c r="K444" s="224"/>
      <c r="L444" s="228"/>
      <c r="M444" s="229"/>
      <c r="N444" s="230"/>
      <c r="O444" s="230"/>
      <c r="P444" s="230"/>
      <c r="Q444" s="230"/>
      <c r="R444" s="230"/>
      <c r="S444" s="230"/>
      <c r="T444" s="231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2" t="s">
        <v>142</v>
      </c>
      <c r="AU444" s="232" t="s">
        <v>82</v>
      </c>
      <c r="AV444" s="13" t="s">
        <v>80</v>
      </c>
      <c r="AW444" s="13" t="s">
        <v>33</v>
      </c>
      <c r="AX444" s="13" t="s">
        <v>72</v>
      </c>
      <c r="AY444" s="232" t="s">
        <v>131</v>
      </c>
    </row>
    <row r="445" s="14" customFormat="1">
      <c r="A445" s="14"/>
      <c r="B445" s="233"/>
      <c r="C445" s="234"/>
      <c r="D445" s="218" t="s">
        <v>142</v>
      </c>
      <c r="E445" s="235" t="s">
        <v>19</v>
      </c>
      <c r="F445" s="236" t="s">
        <v>624</v>
      </c>
      <c r="G445" s="234"/>
      <c r="H445" s="237">
        <v>32</v>
      </c>
      <c r="I445" s="238"/>
      <c r="J445" s="234"/>
      <c r="K445" s="234"/>
      <c r="L445" s="239"/>
      <c r="M445" s="240"/>
      <c r="N445" s="241"/>
      <c r="O445" s="241"/>
      <c r="P445" s="241"/>
      <c r="Q445" s="241"/>
      <c r="R445" s="241"/>
      <c r="S445" s="241"/>
      <c r="T445" s="242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43" t="s">
        <v>142</v>
      </c>
      <c r="AU445" s="243" t="s">
        <v>82</v>
      </c>
      <c r="AV445" s="14" t="s">
        <v>82</v>
      </c>
      <c r="AW445" s="14" t="s">
        <v>33</v>
      </c>
      <c r="AX445" s="14" t="s">
        <v>72</v>
      </c>
      <c r="AY445" s="243" t="s">
        <v>131</v>
      </c>
    </row>
    <row r="446" s="2" customFormat="1" ht="24.15" customHeight="1">
      <c r="A446" s="39"/>
      <c r="B446" s="40"/>
      <c r="C446" s="245" t="s">
        <v>625</v>
      </c>
      <c r="D446" s="245" t="s">
        <v>289</v>
      </c>
      <c r="E446" s="246" t="s">
        <v>626</v>
      </c>
      <c r="F446" s="247" t="s">
        <v>627</v>
      </c>
      <c r="G446" s="248" t="s">
        <v>192</v>
      </c>
      <c r="H446" s="249">
        <v>32.640000000000001</v>
      </c>
      <c r="I446" s="250"/>
      <c r="J446" s="251">
        <f>ROUND(I446*H446,2)</f>
        <v>0</v>
      </c>
      <c r="K446" s="247" t="s">
        <v>19</v>
      </c>
      <c r="L446" s="252"/>
      <c r="M446" s="253" t="s">
        <v>19</v>
      </c>
      <c r="N446" s="254" t="s">
        <v>43</v>
      </c>
      <c r="O446" s="85"/>
      <c r="P446" s="214">
        <f>O446*H446</f>
        <v>0</v>
      </c>
      <c r="Q446" s="214">
        <v>0.22500000000000001</v>
      </c>
      <c r="R446" s="214">
        <f>Q446*H446</f>
        <v>7.3440000000000003</v>
      </c>
      <c r="S446" s="214">
        <v>0</v>
      </c>
      <c r="T446" s="215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16" t="s">
        <v>182</v>
      </c>
      <c r="AT446" s="216" t="s">
        <v>289</v>
      </c>
      <c r="AU446" s="216" t="s">
        <v>82</v>
      </c>
      <c r="AY446" s="18" t="s">
        <v>131</v>
      </c>
      <c r="BE446" s="217">
        <f>IF(N446="základní",J446,0)</f>
        <v>0</v>
      </c>
      <c r="BF446" s="217">
        <f>IF(N446="snížená",J446,0)</f>
        <v>0</v>
      </c>
      <c r="BG446" s="217">
        <f>IF(N446="zákl. přenesená",J446,0)</f>
        <v>0</v>
      </c>
      <c r="BH446" s="217">
        <f>IF(N446="sníž. přenesená",J446,0)</f>
        <v>0</v>
      </c>
      <c r="BI446" s="217">
        <f>IF(N446="nulová",J446,0)</f>
        <v>0</v>
      </c>
      <c r="BJ446" s="18" t="s">
        <v>80</v>
      </c>
      <c r="BK446" s="217">
        <f>ROUND(I446*H446,2)</f>
        <v>0</v>
      </c>
      <c r="BL446" s="18" t="s">
        <v>138</v>
      </c>
      <c r="BM446" s="216" t="s">
        <v>628</v>
      </c>
    </row>
    <row r="447" s="2" customFormat="1">
      <c r="A447" s="39"/>
      <c r="B447" s="40"/>
      <c r="C447" s="41"/>
      <c r="D447" s="218" t="s">
        <v>140</v>
      </c>
      <c r="E447" s="41"/>
      <c r="F447" s="219" t="s">
        <v>627</v>
      </c>
      <c r="G447" s="41"/>
      <c r="H447" s="41"/>
      <c r="I447" s="220"/>
      <c r="J447" s="41"/>
      <c r="K447" s="41"/>
      <c r="L447" s="45"/>
      <c r="M447" s="221"/>
      <c r="N447" s="222"/>
      <c r="O447" s="85"/>
      <c r="P447" s="85"/>
      <c r="Q447" s="85"/>
      <c r="R447" s="85"/>
      <c r="S447" s="85"/>
      <c r="T447" s="86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T447" s="18" t="s">
        <v>140</v>
      </c>
      <c r="AU447" s="18" t="s">
        <v>82</v>
      </c>
    </row>
    <row r="448" s="14" customFormat="1">
      <c r="A448" s="14"/>
      <c r="B448" s="233"/>
      <c r="C448" s="234"/>
      <c r="D448" s="218" t="s">
        <v>142</v>
      </c>
      <c r="E448" s="234"/>
      <c r="F448" s="236" t="s">
        <v>629</v>
      </c>
      <c r="G448" s="234"/>
      <c r="H448" s="237">
        <v>32.640000000000001</v>
      </c>
      <c r="I448" s="238"/>
      <c r="J448" s="234"/>
      <c r="K448" s="234"/>
      <c r="L448" s="239"/>
      <c r="M448" s="240"/>
      <c r="N448" s="241"/>
      <c r="O448" s="241"/>
      <c r="P448" s="241"/>
      <c r="Q448" s="241"/>
      <c r="R448" s="241"/>
      <c r="S448" s="241"/>
      <c r="T448" s="242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43" t="s">
        <v>142</v>
      </c>
      <c r="AU448" s="243" t="s">
        <v>82</v>
      </c>
      <c r="AV448" s="14" t="s">
        <v>82</v>
      </c>
      <c r="AW448" s="14" t="s">
        <v>4</v>
      </c>
      <c r="AX448" s="14" t="s">
        <v>80</v>
      </c>
      <c r="AY448" s="243" t="s">
        <v>131</v>
      </c>
    </row>
    <row r="449" s="2" customFormat="1" ht="14.4" customHeight="1">
      <c r="A449" s="39"/>
      <c r="B449" s="40"/>
      <c r="C449" s="205" t="s">
        <v>630</v>
      </c>
      <c r="D449" s="205" t="s">
        <v>133</v>
      </c>
      <c r="E449" s="206" t="s">
        <v>631</v>
      </c>
      <c r="F449" s="207" t="s">
        <v>632</v>
      </c>
      <c r="G449" s="208" t="s">
        <v>192</v>
      </c>
      <c r="H449" s="209">
        <v>450</v>
      </c>
      <c r="I449" s="210"/>
      <c r="J449" s="211">
        <f>ROUND(I449*H449,2)</f>
        <v>0</v>
      </c>
      <c r="K449" s="207" t="s">
        <v>137</v>
      </c>
      <c r="L449" s="45"/>
      <c r="M449" s="212" t="s">
        <v>19</v>
      </c>
      <c r="N449" s="213" t="s">
        <v>43</v>
      </c>
      <c r="O449" s="85"/>
      <c r="P449" s="214">
        <f>O449*H449</f>
        <v>0</v>
      </c>
      <c r="Q449" s="214">
        <v>0</v>
      </c>
      <c r="R449" s="214">
        <f>Q449*H449</f>
        <v>0</v>
      </c>
      <c r="S449" s="214">
        <v>0</v>
      </c>
      <c r="T449" s="215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16" t="s">
        <v>138</v>
      </c>
      <c r="AT449" s="216" t="s">
        <v>133</v>
      </c>
      <c r="AU449" s="216" t="s">
        <v>82</v>
      </c>
      <c r="AY449" s="18" t="s">
        <v>131</v>
      </c>
      <c r="BE449" s="217">
        <f>IF(N449="základní",J449,0)</f>
        <v>0</v>
      </c>
      <c r="BF449" s="217">
        <f>IF(N449="snížená",J449,0)</f>
        <v>0</v>
      </c>
      <c r="BG449" s="217">
        <f>IF(N449="zákl. přenesená",J449,0)</f>
        <v>0</v>
      </c>
      <c r="BH449" s="217">
        <f>IF(N449="sníž. přenesená",J449,0)</f>
        <v>0</v>
      </c>
      <c r="BI449" s="217">
        <f>IF(N449="nulová",J449,0)</f>
        <v>0</v>
      </c>
      <c r="BJ449" s="18" t="s">
        <v>80</v>
      </c>
      <c r="BK449" s="217">
        <f>ROUND(I449*H449,2)</f>
        <v>0</v>
      </c>
      <c r="BL449" s="18" t="s">
        <v>138</v>
      </c>
      <c r="BM449" s="216" t="s">
        <v>633</v>
      </c>
    </row>
    <row r="450" s="2" customFormat="1">
      <c r="A450" s="39"/>
      <c r="B450" s="40"/>
      <c r="C450" s="41"/>
      <c r="D450" s="218" t="s">
        <v>140</v>
      </c>
      <c r="E450" s="41"/>
      <c r="F450" s="219" t="s">
        <v>634</v>
      </c>
      <c r="G450" s="41"/>
      <c r="H450" s="41"/>
      <c r="I450" s="220"/>
      <c r="J450" s="41"/>
      <c r="K450" s="41"/>
      <c r="L450" s="45"/>
      <c r="M450" s="221"/>
      <c r="N450" s="222"/>
      <c r="O450" s="85"/>
      <c r="P450" s="85"/>
      <c r="Q450" s="85"/>
      <c r="R450" s="85"/>
      <c r="S450" s="85"/>
      <c r="T450" s="86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T450" s="18" t="s">
        <v>140</v>
      </c>
      <c r="AU450" s="18" t="s">
        <v>82</v>
      </c>
    </row>
    <row r="451" s="13" customFormat="1">
      <c r="A451" s="13"/>
      <c r="B451" s="223"/>
      <c r="C451" s="224"/>
      <c r="D451" s="218" t="s">
        <v>142</v>
      </c>
      <c r="E451" s="225" t="s">
        <v>19</v>
      </c>
      <c r="F451" s="226" t="s">
        <v>143</v>
      </c>
      <c r="G451" s="224"/>
      <c r="H451" s="225" t="s">
        <v>19</v>
      </c>
      <c r="I451" s="227"/>
      <c r="J451" s="224"/>
      <c r="K451" s="224"/>
      <c r="L451" s="228"/>
      <c r="M451" s="229"/>
      <c r="N451" s="230"/>
      <c r="O451" s="230"/>
      <c r="P451" s="230"/>
      <c r="Q451" s="230"/>
      <c r="R451" s="230"/>
      <c r="S451" s="230"/>
      <c r="T451" s="231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2" t="s">
        <v>142</v>
      </c>
      <c r="AU451" s="232" t="s">
        <v>82</v>
      </c>
      <c r="AV451" s="13" t="s">
        <v>80</v>
      </c>
      <c r="AW451" s="13" t="s">
        <v>33</v>
      </c>
      <c r="AX451" s="13" t="s">
        <v>72</v>
      </c>
      <c r="AY451" s="232" t="s">
        <v>131</v>
      </c>
    </row>
    <row r="452" s="14" customFormat="1">
      <c r="A452" s="14"/>
      <c r="B452" s="233"/>
      <c r="C452" s="234"/>
      <c r="D452" s="218" t="s">
        <v>142</v>
      </c>
      <c r="E452" s="235" t="s">
        <v>19</v>
      </c>
      <c r="F452" s="236" t="s">
        <v>635</v>
      </c>
      <c r="G452" s="234"/>
      <c r="H452" s="237">
        <v>440</v>
      </c>
      <c r="I452" s="238"/>
      <c r="J452" s="234"/>
      <c r="K452" s="234"/>
      <c r="L452" s="239"/>
      <c r="M452" s="240"/>
      <c r="N452" s="241"/>
      <c r="O452" s="241"/>
      <c r="P452" s="241"/>
      <c r="Q452" s="241"/>
      <c r="R452" s="241"/>
      <c r="S452" s="241"/>
      <c r="T452" s="242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3" t="s">
        <v>142</v>
      </c>
      <c r="AU452" s="243" t="s">
        <v>82</v>
      </c>
      <c r="AV452" s="14" t="s">
        <v>82</v>
      </c>
      <c r="AW452" s="14" t="s">
        <v>33</v>
      </c>
      <c r="AX452" s="14" t="s">
        <v>72</v>
      </c>
      <c r="AY452" s="243" t="s">
        <v>131</v>
      </c>
    </row>
    <row r="453" s="14" customFormat="1">
      <c r="A453" s="14"/>
      <c r="B453" s="233"/>
      <c r="C453" s="234"/>
      <c r="D453" s="218" t="s">
        <v>142</v>
      </c>
      <c r="E453" s="235" t="s">
        <v>19</v>
      </c>
      <c r="F453" s="236" t="s">
        <v>636</v>
      </c>
      <c r="G453" s="234"/>
      <c r="H453" s="237">
        <v>10</v>
      </c>
      <c r="I453" s="238"/>
      <c r="J453" s="234"/>
      <c r="K453" s="234"/>
      <c r="L453" s="239"/>
      <c r="M453" s="240"/>
      <c r="N453" s="241"/>
      <c r="O453" s="241"/>
      <c r="P453" s="241"/>
      <c r="Q453" s="241"/>
      <c r="R453" s="241"/>
      <c r="S453" s="241"/>
      <c r="T453" s="242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43" t="s">
        <v>142</v>
      </c>
      <c r="AU453" s="243" t="s">
        <v>82</v>
      </c>
      <c r="AV453" s="14" t="s">
        <v>82</v>
      </c>
      <c r="AW453" s="14" t="s">
        <v>33</v>
      </c>
      <c r="AX453" s="14" t="s">
        <v>72</v>
      </c>
      <c r="AY453" s="243" t="s">
        <v>131</v>
      </c>
    </row>
    <row r="454" s="2" customFormat="1" ht="14.4" customHeight="1">
      <c r="A454" s="39"/>
      <c r="B454" s="40"/>
      <c r="C454" s="205" t="s">
        <v>637</v>
      </c>
      <c r="D454" s="205" t="s">
        <v>133</v>
      </c>
      <c r="E454" s="206" t="s">
        <v>638</v>
      </c>
      <c r="F454" s="207" t="s">
        <v>639</v>
      </c>
      <c r="G454" s="208" t="s">
        <v>192</v>
      </c>
      <c r="H454" s="209">
        <v>880</v>
      </c>
      <c r="I454" s="210"/>
      <c r="J454" s="211">
        <f>ROUND(I454*H454,2)</f>
        <v>0</v>
      </c>
      <c r="K454" s="207" t="s">
        <v>137</v>
      </c>
      <c r="L454" s="45"/>
      <c r="M454" s="212" t="s">
        <v>19</v>
      </c>
      <c r="N454" s="213" t="s">
        <v>43</v>
      </c>
      <c r="O454" s="85"/>
      <c r="P454" s="214">
        <f>O454*H454</f>
        <v>0</v>
      </c>
      <c r="Q454" s="214">
        <v>0</v>
      </c>
      <c r="R454" s="214">
        <f>Q454*H454</f>
        <v>0</v>
      </c>
      <c r="S454" s="214">
        <v>0</v>
      </c>
      <c r="T454" s="215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16" t="s">
        <v>138</v>
      </c>
      <c r="AT454" s="216" t="s">
        <v>133</v>
      </c>
      <c r="AU454" s="216" t="s">
        <v>82</v>
      </c>
      <c r="AY454" s="18" t="s">
        <v>131</v>
      </c>
      <c r="BE454" s="217">
        <f>IF(N454="základní",J454,0)</f>
        <v>0</v>
      </c>
      <c r="BF454" s="217">
        <f>IF(N454="snížená",J454,0)</f>
        <v>0</v>
      </c>
      <c r="BG454" s="217">
        <f>IF(N454="zákl. přenesená",J454,0)</f>
        <v>0</v>
      </c>
      <c r="BH454" s="217">
        <f>IF(N454="sníž. přenesená",J454,0)</f>
        <v>0</v>
      </c>
      <c r="BI454" s="217">
        <f>IF(N454="nulová",J454,0)</f>
        <v>0</v>
      </c>
      <c r="BJ454" s="18" t="s">
        <v>80</v>
      </c>
      <c r="BK454" s="217">
        <f>ROUND(I454*H454,2)</f>
        <v>0</v>
      </c>
      <c r="BL454" s="18" t="s">
        <v>138</v>
      </c>
      <c r="BM454" s="216" t="s">
        <v>640</v>
      </c>
    </row>
    <row r="455" s="2" customFormat="1">
      <c r="A455" s="39"/>
      <c r="B455" s="40"/>
      <c r="C455" s="41"/>
      <c r="D455" s="218" t="s">
        <v>140</v>
      </c>
      <c r="E455" s="41"/>
      <c r="F455" s="219" t="s">
        <v>641</v>
      </c>
      <c r="G455" s="41"/>
      <c r="H455" s="41"/>
      <c r="I455" s="220"/>
      <c r="J455" s="41"/>
      <c r="K455" s="41"/>
      <c r="L455" s="45"/>
      <c r="M455" s="221"/>
      <c r="N455" s="222"/>
      <c r="O455" s="85"/>
      <c r="P455" s="85"/>
      <c r="Q455" s="85"/>
      <c r="R455" s="85"/>
      <c r="S455" s="85"/>
      <c r="T455" s="86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T455" s="18" t="s">
        <v>140</v>
      </c>
      <c r="AU455" s="18" t="s">
        <v>82</v>
      </c>
    </row>
    <row r="456" s="13" customFormat="1">
      <c r="A456" s="13"/>
      <c r="B456" s="223"/>
      <c r="C456" s="224"/>
      <c r="D456" s="218" t="s">
        <v>142</v>
      </c>
      <c r="E456" s="225" t="s">
        <v>19</v>
      </c>
      <c r="F456" s="226" t="s">
        <v>143</v>
      </c>
      <c r="G456" s="224"/>
      <c r="H456" s="225" t="s">
        <v>19</v>
      </c>
      <c r="I456" s="227"/>
      <c r="J456" s="224"/>
      <c r="K456" s="224"/>
      <c r="L456" s="228"/>
      <c r="M456" s="229"/>
      <c r="N456" s="230"/>
      <c r="O456" s="230"/>
      <c r="P456" s="230"/>
      <c r="Q456" s="230"/>
      <c r="R456" s="230"/>
      <c r="S456" s="230"/>
      <c r="T456" s="231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2" t="s">
        <v>142</v>
      </c>
      <c r="AU456" s="232" t="s">
        <v>82</v>
      </c>
      <c r="AV456" s="13" t="s">
        <v>80</v>
      </c>
      <c r="AW456" s="13" t="s">
        <v>33</v>
      </c>
      <c r="AX456" s="13" t="s">
        <v>72</v>
      </c>
      <c r="AY456" s="232" t="s">
        <v>131</v>
      </c>
    </row>
    <row r="457" s="14" customFormat="1">
      <c r="A457" s="14"/>
      <c r="B457" s="233"/>
      <c r="C457" s="234"/>
      <c r="D457" s="218" t="s">
        <v>142</v>
      </c>
      <c r="E457" s="235" t="s">
        <v>19</v>
      </c>
      <c r="F457" s="236" t="s">
        <v>642</v>
      </c>
      <c r="G457" s="234"/>
      <c r="H457" s="237">
        <v>880</v>
      </c>
      <c r="I457" s="238"/>
      <c r="J457" s="234"/>
      <c r="K457" s="234"/>
      <c r="L457" s="239"/>
      <c r="M457" s="240"/>
      <c r="N457" s="241"/>
      <c r="O457" s="241"/>
      <c r="P457" s="241"/>
      <c r="Q457" s="241"/>
      <c r="R457" s="241"/>
      <c r="S457" s="241"/>
      <c r="T457" s="242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43" t="s">
        <v>142</v>
      </c>
      <c r="AU457" s="243" t="s">
        <v>82</v>
      </c>
      <c r="AV457" s="14" t="s">
        <v>82</v>
      </c>
      <c r="AW457" s="14" t="s">
        <v>33</v>
      </c>
      <c r="AX457" s="14" t="s">
        <v>72</v>
      </c>
      <c r="AY457" s="243" t="s">
        <v>131</v>
      </c>
    </row>
    <row r="458" s="2" customFormat="1" ht="14.4" customHeight="1">
      <c r="A458" s="39"/>
      <c r="B458" s="40"/>
      <c r="C458" s="205" t="s">
        <v>643</v>
      </c>
      <c r="D458" s="205" t="s">
        <v>133</v>
      </c>
      <c r="E458" s="206" t="s">
        <v>644</v>
      </c>
      <c r="F458" s="207" t="s">
        <v>645</v>
      </c>
      <c r="G458" s="208" t="s">
        <v>147</v>
      </c>
      <c r="H458" s="209">
        <v>1</v>
      </c>
      <c r="I458" s="210"/>
      <c r="J458" s="211">
        <f>ROUND(I458*H458,2)</f>
        <v>0</v>
      </c>
      <c r="K458" s="207" t="s">
        <v>19</v>
      </c>
      <c r="L458" s="45"/>
      <c r="M458" s="212" t="s">
        <v>19</v>
      </c>
      <c r="N458" s="213" t="s">
        <v>43</v>
      </c>
      <c r="O458" s="85"/>
      <c r="P458" s="214">
        <f>O458*H458</f>
        <v>0</v>
      </c>
      <c r="Q458" s="214">
        <v>0</v>
      </c>
      <c r="R458" s="214">
        <f>Q458*H458</f>
        <v>0</v>
      </c>
      <c r="S458" s="214">
        <v>0.59999999999999998</v>
      </c>
      <c r="T458" s="215">
        <f>S458*H458</f>
        <v>0.59999999999999998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16" t="s">
        <v>138</v>
      </c>
      <c r="AT458" s="216" t="s">
        <v>133</v>
      </c>
      <c r="AU458" s="216" t="s">
        <v>82</v>
      </c>
      <c r="AY458" s="18" t="s">
        <v>131</v>
      </c>
      <c r="BE458" s="217">
        <f>IF(N458="základní",J458,0)</f>
        <v>0</v>
      </c>
      <c r="BF458" s="217">
        <f>IF(N458="snížená",J458,0)</f>
        <v>0</v>
      </c>
      <c r="BG458" s="217">
        <f>IF(N458="zákl. přenesená",J458,0)</f>
        <v>0</v>
      </c>
      <c r="BH458" s="217">
        <f>IF(N458="sníž. přenesená",J458,0)</f>
        <v>0</v>
      </c>
      <c r="BI458" s="217">
        <f>IF(N458="nulová",J458,0)</f>
        <v>0</v>
      </c>
      <c r="BJ458" s="18" t="s">
        <v>80</v>
      </c>
      <c r="BK458" s="217">
        <f>ROUND(I458*H458,2)</f>
        <v>0</v>
      </c>
      <c r="BL458" s="18" t="s">
        <v>138</v>
      </c>
      <c r="BM458" s="216" t="s">
        <v>646</v>
      </c>
    </row>
    <row r="459" s="2" customFormat="1">
      <c r="A459" s="39"/>
      <c r="B459" s="40"/>
      <c r="C459" s="41"/>
      <c r="D459" s="218" t="s">
        <v>140</v>
      </c>
      <c r="E459" s="41"/>
      <c r="F459" s="219" t="s">
        <v>645</v>
      </c>
      <c r="G459" s="41"/>
      <c r="H459" s="41"/>
      <c r="I459" s="220"/>
      <c r="J459" s="41"/>
      <c r="K459" s="41"/>
      <c r="L459" s="45"/>
      <c r="M459" s="221"/>
      <c r="N459" s="222"/>
      <c r="O459" s="85"/>
      <c r="P459" s="85"/>
      <c r="Q459" s="85"/>
      <c r="R459" s="85"/>
      <c r="S459" s="85"/>
      <c r="T459" s="86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T459" s="18" t="s">
        <v>140</v>
      </c>
      <c r="AU459" s="18" t="s">
        <v>82</v>
      </c>
    </row>
    <row r="460" s="2" customFormat="1">
      <c r="A460" s="39"/>
      <c r="B460" s="40"/>
      <c r="C460" s="41"/>
      <c r="D460" s="218" t="s">
        <v>167</v>
      </c>
      <c r="E460" s="41"/>
      <c r="F460" s="244" t="s">
        <v>647</v>
      </c>
      <c r="G460" s="41"/>
      <c r="H460" s="41"/>
      <c r="I460" s="220"/>
      <c r="J460" s="41"/>
      <c r="K460" s="41"/>
      <c r="L460" s="45"/>
      <c r="M460" s="221"/>
      <c r="N460" s="222"/>
      <c r="O460" s="85"/>
      <c r="P460" s="85"/>
      <c r="Q460" s="85"/>
      <c r="R460" s="85"/>
      <c r="S460" s="85"/>
      <c r="T460" s="86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167</v>
      </c>
      <c r="AU460" s="18" t="s">
        <v>82</v>
      </c>
    </row>
    <row r="461" s="14" customFormat="1">
      <c r="A461" s="14"/>
      <c r="B461" s="233"/>
      <c r="C461" s="234"/>
      <c r="D461" s="218" t="s">
        <v>142</v>
      </c>
      <c r="E461" s="235" t="s">
        <v>19</v>
      </c>
      <c r="F461" s="236" t="s">
        <v>648</v>
      </c>
      <c r="G461" s="234"/>
      <c r="H461" s="237">
        <v>1</v>
      </c>
      <c r="I461" s="238"/>
      <c r="J461" s="234"/>
      <c r="K461" s="234"/>
      <c r="L461" s="239"/>
      <c r="M461" s="240"/>
      <c r="N461" s="241"/>
      <c r="O461" s="241"/>
      <c r="P461" s="241"/>
      <c r="Q461" s="241"/>
      <c r="R461" s="241"/>
      <c r="S461" s="241"/>
      <c r="T461" s="242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43" t="s">
        <v>142</v>
      </c>
      <c r="AU461" s="243" t="s">
        <v>82</v>
      </c>
      <c r="AV461" s="14" t="s">
        <v>82</v>
      </c>
      <c r="AW461" s="14" t="s">
        <v>33</v>
      </c>
      <c r="AX461" s="14" t="s">
        <v>72</v>
      </c>
      <c r="AY461" s="243" t="s">
        <v>131</v>
      </c>
    </row>
    <row r="462" s="2" customFormat="1" ht="24.15" customHeight="1">
      <c r="A462" s="39"/>
      <c r="B462" s="40"/>
      <c r="C462" s="205" t="s">
        <v>649</v>
      </c>
      <c r="D462" s="205" t="s">
        <v>133</v>
      </c>
      <c r="E462" s="206" t="s">
        <v>650</v>
      </c>
      <c r="F462" s="207" t="s">
        <v>651</v>
      </c>
      <c r="G462" s="208" t="s">
        <v>192</v>
      </c>
      <c r="H462" s="209">
        <v>16</v>
      </c>
      <c r="I462" s="210"/>
      <c r="J462" s="211">
        <f>ROUND(I462*H462,2)</f>
        <v>0</v>
      </c>
      <c r="K462" s="207" t="s">
        <v>137</v>
      </c>
      <c r="L462" s="45"/>
      <c r="M462" s="212" t="s">
        <v>19</v>
      </c>
      <c r="N462" s="213" t="s">
        <v>43</v>
      </c>
      <c r="O462" s="85"/>
      <c r="P462" s="214">
        <f>O462*H462</f>
        <v>0</v>
      </c>
      <c r="Q462" s="214">
        <v>0</v>
      </c>
      <c r="R462" s="214">
        <f>Q462*H462</f>
        <v>0</v>
      </c>
      <c r="S462" s="214">
        <v>0.035000000000000003</v>
      </c>
      <c r="T462" s="215">
        <f>S462*H462</f>
        <v>0.56000000000000005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16" t="s">
        <v>138</v>
      </c>
      <c r="AT462" s="216" t="s">
        <v>133</v>
      </c>
      <c r="AU462" s="216" t="s">
        <v>82</v>
      </c>
      <c r="AY462" s="18" t="s">
        <v>131</v>
      </c>
      <c r="BE462" s="217">
        <f>IF(N462="základní",J462,0)</f>
        <v>0</v>
      </c>
      <c r="BF462" s="217">
        <f>IF(N462="snížená",J462,0)</f>
        <v>0</v>
      </c>
      <c r="BG462" s="217">
        <f>IF(N462="zákl. přenesená",J462,0)</f>
        <v>0</v>
      </c>
      <c r="BH462" s="217">
        <f>IF(N462="sníž. přenesená",J462,0)</f>
        <v>0</v>
      </c>
      <c r="BI462" s="217">
        <f>IF(N462="nulová",J462,0)</f>
        <v>0</v>
      </c>
      <c r="BJ462" s="18" t="s">
        <v>80</v>
      </c>
      <c r="BK462" s="217">
        <f>ROUND(I462*H462,2)</f>
        <v>0</v>
      </c>
      <c r="BL462" s="18" t="s">
        <v>138</v>
      </c>
      <c r="BM462" s="216" t="s">
        <v>652</v>
      </c>
    </row>
    <row r="463" s="2" customFormat="1">
      <c r="A463" s="39"/>
      <c r="B463" s="40"/>
      <c r="C463" s="41"/>
      <c r="D463" s="218" t="s">
        <v>140</v>
      </c>
      <c r="E463" s="41"/>
      <c r="F463" s="219" t="s">
        <v>653</v>
      </c>
      <c r="G463" s="41"/>
      <c r="H463" s="41"/>
      <c r="I463" s="220"/>
      <c r="J463" s="41"/>
      <c r="K463" s="41"/>
      <c r="L463" s="45"/>
      <c r="M463" s="221"/>
      <c r="N463" s="222"/>
      <c r="O463" s="85"/>
      <c r="P463" s="85"/>
      <c r="Q463" s="85"/>
      <c r="R463" s="85"/>
      <c r="S463" s="85"/>
      <c r="T463" s="86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T463" s="18" t="s">
        <v>140</v>
      </c>
      <c r="AU463" s="18" t="s">
        <v>82</v>
      </c>
    </row>
    <row r="464" s="13" customFormat="1">
      <c r="A464" s="13"/>
      <c r="B464" s="223"/>
      <c r="C464" s="224"/>
      <c r="D464" s="218" t="s">
        <v>142</v>
      </c>
      <c r="E464" s="225" t="s">
        <v>19</v>
      </c>
      <c r="F464" s="226" t="s">
        <v>143</v>
      </c>
      <c r="G464" s="224"/>
      <c r="H464" s="225" t="s">
        <v>19</v>
      </c>
      <c r="I464" s="227"/>
      <c r="J464" s="224"/>
      <c r="K464" s="224"/>
      <c r="L464" s="228"/>
      <c r="M464" s="229"/>
      <c r="N464" s="230"/>
      <c r="O464" s="230"/>
      <c r="P464" s="230"/>
      <c r="Q464" s="230"/>
      <c r="R464" s="230"/>
      <c r="S464" s="230"/>
      <c r="T464" s="231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2" t="s">
        <v>142</v>
      </c>
      <c r="AU464" s="232" t="s">
        <v>82</v>
      </c>
      <c r="AV464" s="13" t="s">
        <v>80</v>
      </c>
      <c r="AW464" s="13" t="s">
        <v>33</v>
      </c>
      <c r="AX464" s="13" t="s">
        <v>72</v>
      </c>
      <c r="AY464" s="232" t="s">
        <v>131</v>
      </c>
    </row>
    <row r="465" s="14" customFormat="1">
      <c r="A465" s="14"/>
      <c r="B465" s="233"/>
      <c r="C465" s="234"/>
      <c r="D465" s="218" t="s">
        <v>142</v>
      </c>
      <c r="E465" s="235" t="s">
        <v>19</v>
      </c>
      <c r="F465" s="236" t="s">
        <v>654</v>
      </c>
      <c r="G465" s="234"/>
      <c r="H465" s="237">
        <v>16</v>
      </c>
      <c r="I465" s="238"/>
      <c r="J465" s="234"/>
      <c r="K465" s="234"/>
      <c r="L465" s="239"/>
      <c r="M465" s="240"/>
      <c r="N465" s="241"/>
      <c r="O465" s="241"/>
      <c r="P465" s="241"/>
      <c r="Q465" s="241"/>
      <c r="R465" s="241"/>
      <c r="S465" s="241"/>
      <c r="T465" s="242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3" t="s">
        <v>142</v>
      </c>
      <c r="AU465" s="243" t="s">
        <v>82</v>
      </c>
      <c r="AV465" s="14" t="s">
        <v>82</v>
      </c>
      <c r="AW465" s="14" t="s">
        <v>33</v>
      </c>
      <c r="AX465" s="14" t="s">
        <v>72</v>
      </c>
      <c r="AY465" s="243" t="s">
        <v>131</v>
      </c>
    </row>
    <row r="466" s="2" customFormat="1" ht="14.4" customHeight="1">
      <c r="A466" s="39"/>
      <c r="B466" s="40"/>
      <c r="C466" s="205" t="s">
        <v>655</v>
      </c>
      <c r="D466" s="205" t="s">
        <v>133</v>
      </c>
      <c r="E466" s="206" t="s">
        <v>656</v>
      </c>
      <c r="F466" s="207" t="s">
        <v>657</v>
      </c>
      <c r="G466" s="208" t="s">
        <v>192</v>
      </c>
      <c r="H466" s="209">
        <v>380</v>
      </c>
      <c r="I466" s="210"/>
      <c r="J466" s="211">
        <f>ROUND(I466*H466,2)</f>
        <v>0</v>
      </c>
      <c r="K466" s="207" t="s">
        <v>137</v>
      </c>
      <c r="L466" s="45"/>
      <c r="M466" s="212" t="s">
        <v>19</v>
      </c>
      <c r="N466" s="213" t="s">
        <v>43</v>
      </c>
      <c r="O466" s="85"/>
      <c r="P466" s="214">
        <f>O466*H466</f>
        <v>0</v>
      </c>
      <c r="Q466" s="214">
        <v>0</v>
      </c>
      <c r="R466" s="214">
        <f>Q466*H466</f>
        <v>0</v>
      </c>
      <c r="S466" s="214">
        <v>0</v>
      </c>
      <c r="T466" s="215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16" t="s">
        <v>138</v>
      </c>
      <c r="AT466" s="216" t="s">
        <v>133</v>
      </c>
      <c r="AU466" s="216" t="s">
        <v>82</v>
      </c>
      <c r="AY466" s="18" t="s">
        <v>131</v>
      </c>
      <c r="BE466" s="217">
        <f>IF(N466="základní",J466,0)</f>
        <v>0</v>
      </c>
      <c r="BF466" s="217">
        <f>IF(N466="snížená",J466,0)</f>
        <v>0</v>
      </c>
      <c r="BG466" s="217">
        <f>IF(N466="zákl. přenesená",J466,0)</f>
        <v>0</v>
      </c>
      <c r="BH466" s="217">
        <f>IF(N466="sníž. přenesená",J466,0)</f>
        <v>0</v>
      </c>
      <c r="BI466" s="217">
        <f>IF(N466="nulová",J466,0)</f>
        <v>0</v>
      </c>
      <c r="BJ466" s="18" t="s">
        <v>80</v>
      </c>
      <c r="BK466" s="217">
        <f>ROUND(I466*H466,2)</f>
        <v>0</v>
      </c>
      <c r="BL466" s="18" t="s">
        <v>138</v>
      </c>
      <c r="BM466" s="216" t="s">
        <v>658</v>
      </c>
    </row>
    <row r="467" s="2" customFormat="1">
      <c r="A467" s="39"/>
      <c r="B467" s="40"/>
      <c r="C467" s="41"/>
      <c r="D467" s="218" t="s">
        <v>140</v>
      </c>
      <c r="E467" s="41"/>
      <c r="F467" s="219" t="s">
        <v>659</v>
      </c>
      <c r="G467" s="41"/>
      <c r="H467" s="41"/>
      <c r="I467" s="220"/>
      <c r="J467" s="41"/>
      <c r="K467" s="41"/>
      <c r="L467" s="45"/>
      <c r="M467" s="221"/>
      <c r="N467" s="222"/>
      <c r="O467" s="85"/>
      <c r="P467" s="85"/>
      <c r="Q467" s="85"/>
      <c r="R467" s="85"/>
      <c r="S467" s="85"/>
      <c r="T467" s="86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T467" s="18" t="s">
        <v>140</v>
      </c>
      <c r="AU467" s="18" t="s">
        <v>82</v>
      </c>
    </row>
    <row r="468" s="2" customFormat="1">
      <c r="A468" s="39"/>
      <c r="B468" s="40"/>
      <c r="C468" s="41"/>
      <c r="D468" s="218" t="s">
        <v>167</v>
      </c>
      <c r="E468" s="41"/>
      <c r="F468" s="244" t="s">
        <v>660</v>
      </c>
      <c r="G468" s="41"/>
      <c r="H468" s="41"/>
      <c r="I468" s="220"/>
      <c r="J468" s="41"/>
      <c r="K468" s="41"/>
      <c r="L468" s="45"/>
      <c r="M468" s="221"/>
      <c r="N468" s="222"/>
      <c r="O468" s="85"/>
      <c r="P468" s="85"/>
      <c r="Q468" s="85"/>
      <c r="R468" s="85"/>
      <c r="S468" s="85"/>
      <c r="T468" s="86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T468" s="18" t="s">
        <v>167</v>
      </c>
      <c r="AU468" s="18" t="s">
        <v>82</v>
      </c>
    </row>
    <row r="469" s="13" customFormat="1">
      <c r="A469" s="13"/>
      <c r="B469" s="223"/>
      <c r="C469" s="224"/>
      <c r="D469" s="218" t="s">
        <v>142</v>
      </c>
      <c r="E469" s="225" t="s">
        <v>19</v>
      </c>
      <c r="F469" s="226" t="s">
        <v>143</v>
      </c>
      <c r="G469" s="224"/>
      <c r="H469" s="225" t="s">
        <v>19</v>
      </c>
      <c r="I469" s="227"/>
      <c r="J469" s="224"/>
      <c r="K469" s="224"/>
      <c r="L469" s="228"/>
      <c r="M469" s="229"/>
      <c r="N469" s="230"/>
      <c r="O469" s="230"/>
      <c r="P469" s="230"/>
      <c r="Q469" s="230"/>
      <c r="R469" s="230"/>
      <c r="S469" s="230"/>
      <c r="T469" s="231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2" t="s">
        <v>142</v>
      </c>
      <c r="AU469" s="232" t="s">
        <v>82</v>
      </c>
      <c r="AV469" s="13" t="s">
        <v>80</v>
      </c>
      <c r="AW469" s="13" t="s">
        <v>33</v>
      </c>
      <c r="AX469" s="13" t="s">
        <v>72</v>
      </c>
      <c r="AY469" s="232" t="s">
        <v>131</v>
      </c>
    </row>
    <row r="470" s="14" customFormat="1">
      <c r="A470" s="14"/>
      <c r="B470" s="233"/>
      <c r="C470" s="234"/>
      <c r="D470" s="218" t="s">
        <v>142</v>
      </c>
      <c r="E470" s="235" t="s">
        <v>19</v>
      </c>
      <c r="F470" s="236" t="s">
        <v>196</v>
      </c>
      <c r="G470" s="234"/>
      <c r="H470" s="237">
        <v>380</v>
      </c>
      <c r="I470" s="238"/>
      <c r="J470" s="234"/>
      <c r="K470" s="234"/>
      <c r="L470" s="239"/>
      <c r="M470" s="240"/>
      <c r="N470" s="241"/>
      <c r="O470" s="241"/>
      <c r="P470" s="241"/>
      <c r="Q470" s="241"/>
      <c r="R470" s="241"/>
      <c r="S470" s="241"/>
      <c r="T470" s="242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43" t="s">
        <v>142</v>
      </c>
      <c r="AU470" s="243" t="s">
        <v>82</v>
      </c>
      <c r="AV470" s="14" t="s">
        <v>82</v>
      </c>
      <c r="AW470" s="14" t="s">
        <v>33</v>
      </c>
      <c r="AX470" s="14" t="s">
        <v>72</v>
      </c>
      <c r="AY470" s="243" t="s">
        <v>131</v>
      </c>
    </row>
    <row r="471" s="2" customFormat="1" ht="24.15" customHeight="1">
      <c r="A471" s="39"/>
      <c r="B471" s="40"/>
      <c r="C471" s="205" t="s">
        <v>661</v>
      </c>
      <c r="D471" s="205" t="s">
        <v>133</v>
      </c>
      <c r="E471" s="206" t="s">
        <v>662</v>
      </c>
      <c r="F471" s="207" t="s">
        <v>663</v>
      </c>
      <c r="G471" s="208" t="s">
        <v>147</v>
      </c>
      <c r="H471" s="209">
        <v>11</v>
      </c>
      <c r="I471" s="210"/>
      <c r="J471" s="211">
        <f>ROUND(I471*H471,2)</f>
        <v>0</v>
      </c>
      <c r="K471" s="207" t="s">
        <v>19</v>
      </c>
      <c r="L471" s="45"/>
      <c r="M471" s="212" t="s">
        <v>19</v>
      </c>
      <c r="N471" s="213" t="s">
        <v>43</v>
      </c>
      <c r="O471" s="85"/>
      <c r="P471" s="214">
        <f>O471*H471</f>
        <v>0</v>
      </c>
      <c r="Q471" s="214">
        <v>0</v>
      </c>
      <c r="R471" s="214">
        <f>Q471*H471</f>
        <v>0</v>
      </c>
      <c r="S471" s="214">
        <v>0</v>
      </c>
      <c r="T471" s="215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16" t="s">
        <v>138</v>
      </c>
      <c r="AT471" s="216" t="s">
        <v>133</v>
      </c>
      <c r="AU471" s="216" t="s">
        <v>82</v>
      </c>
      <c r="AY471" s="18" t="s">
        <v>131</v>
      </c>
      <c r="BE471" s="217">
        <f>IF(N471="základní",J471,0)</f>
        <v>0</v>
      </c>
      <c r="BF471" s="217">
        <f>IF(N471="snížená",J471,0)</f>
        <v>0</v>
      </c>
      <c r="BG471" s="217">
        <f>IF(N471="zákl. přenesená",J471,0)</f>
        <v>0</v>
      </c>
      <c r="BH471" s="217">
        <f>IF(N471="sníž. přenesená",J471,0)</f>
        <v>0</v>
      </c>
      <c r="BI471" s="217">
        <f>IF(N471="nulová",J471,0)</f>
        <v>0</v>
      </c>
      <c r="BJ471" s="18" t="s">
        <v>80</v>
      </c>
      <c r="BK471" s="217">
        <f>ROUND(I471*H471,2)</f>
        <v>0</v>
      </c>
      <c r="BL471" s="18" t="s">
        <v>138</v>
      </c>
      <c r="BM471" s="216" t="s">
        <v>664</v>
      </c>
    </row>
    <row r="472" s="2" customFormat="1">
      <c r="A472" s="39"/>
      <c r="B472" s="40"/>
      <c r="C472" s="41"/>
      <c r="D472" s="218" t="s">
        <v>140</v>
      </c>
      <c r="E472" s="41"/>
      <c r="F472" s="219" t="s">
        <v>665</v>
      </c>
      <c r="G472" s="41"/>
      <c r="H472" s="41"/>
      <c r="I472" s="220"/>
      <c r="J472" s="41"/>
      <c r="K472" s="41"/>
      <c r="L472" s="45"/>
      <c r="M472" s="221"/>
      <c r="N472" s="222"/>
      <c r="O472" s="85"/>
      <c r="P472" s="85"/>
      <c r="Q472" s="85"/>
      <c r="R472" s="85"/>
      <c r="S472" s="85"/>
      <c r="T472" s="86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T472" s="18" t="s">
        <v>140</v>
      </c>
      <c r="AU472" s="18" t="s">
        <v>82</v>
      </c>
    </row>
    <row r="473" s="13" customFormat="1">
      <c r="A473" s="13"/>
      <c r="B473" s="223"/>
      <c r="C473" s="224"/>
      <c r="D473" s="218" t="s">
        <v>142</v>
      </c>
      <c r="E473" s="225" t="s">
        <v>19</v>
      </c>
      <c r="F473" s="226" t="s">
        <v>143</v>
      </c>
      <c r="G473" s="224"/>
      <c r="H473" s="225" t="s">
        <v>19</v>
      </c>
      <c r="I473" s="227"/>
      <c r="J473" s="224"/>
      <c r="K473" s="224"/>
      <c r="L473" s="228"/>
      <c r="M473" s="229"/>
      <c r="N473" s="230"/>
      <c r="O473" s="230"/>
      <c r="P473" s="230"/>
      <c r="Q473" s="230"/>
      <c r="R473" s="230"/>
      <c r="S473" s="230"/>
      <c r="T473" s="231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2" t="s">
        <v>142</v>
      </c>
      <c r="AU473" s="232" t="s">
        <v>82</v>
      </c>
      <c r="AV473" s="13" t="s">
        <v>80</v>
      </c>
      <c r="AW473" s="13" t="s">
        <v>33</v>
      </c>
      <c r="AX473" s="13" t="s">
        <v>72</v>
      </c>
      <c r="AY473" s="232" t="s">
        <v>131</v>
      </c>
    </row>
    <row r="474" s="14" customFormat="1">
      <c r="A474" s="14"/>
      <c r="B474" s="233"/>
      <c r="C474" s="234"/>
      <c r="D474" s="218" t="s">
        <v>142</v>
      </c>
      <c r="E474" s="235" t="s">
        <v>19</v>
      </c>
      <c r="F474" s="236" t="s">
        <v>666</v>
      </c>
      <c r="G474" s="234"/>
      <c r="H474" s="237">
        <v>11</v>
      </c>
      <c r="I474" s="238"/>
      <c r="J474" s="234"/>
      <c r="K474" s="234"/>
      <c r="L474" s="239"/>
      <c r="M474" s="240"/>
      <c r="N474" s="241"/>
      <c r="O474" s="241"/>
      <c r="P474" s="241"/>
      <c r="Q474" s="241"/>
      <c r="R474" s="241"/>
      <c r="S474" s="241"/>
      <c r="T474" s="242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43" t="s">
        <v>142</v>
      </c>
      <c r="AU474" s="243" t="s">
        <v>82</v>
      </c>
      <c r="AV474" s="14" t="s">
        <v>82</v>
      </c>
      <c r="AW474" s="14" t="s">
        <v>33</v>
      </c>
      <c r="AX474" s="14" t="s">
        <v>72</v>
      </c>
      <c r="AY474" s="243" t="s">
        <v>131</v>
      </c>
    </row>
    <row r="475" s="12" customFormat="1" ht="22.8" customHeight="1">
      <c r="A475" s="12"/>
      <c r="B475" s="189"/>
      <c r="C475" s="190"/>
      <c r="D475" s="191" t="s">
        <v>71</v>
      </c>
      <c r="E475" s="203" t="s">
        <v>667</v>
      </c>
      <c r="F475" s="203" t="s">
        <v>668</v>
      </c>
      <c r="G475" s="190"/>
      <c r="H475" s="190"/>
      <c r="I475" s="193"/>
      <c r="J475" s="204">
        <f>BK475</f>
        <v>0</v>
      </c>
      <c r="K475" s="190"/>
      <c r="L475" s="195"/>
      <c r="M475" s="196"/>
      <c r="N475" s="197"/>
      <c r="O475" s="197"/>
      <c r="P475" s="198">
        <f>SUM(P476:P518)</f>
        <v>0</v>
      </c>
      <c r="Q475" s="197"/>
      <c r="R475" s="198">
        <f>SUM(R476:R518)</f>
        <v>0</v>
      </c>
      <c r="S475" s="197"/>
      <c r="T475" s="199">
        <f>SUM(T476:T518)</f>
        <v>0</v>
      </c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R475" s="200" t="s">
        <v>80</v>
      </c>
      <c r="AT475" s="201" t="s">
        <v>71</v>
      </c>
      <c r="AU475" s="201" t="s">
        <v>80</v>
      </c>
      <c r="AY475" s="200" t="s">
        <v>131</v>
      </c>
      <c r="BK475" s="202">
        <f>SUM(BK476:BK518)</f>
        <v>0</v>
      </c>
    </row>
    <row r="476" s="2" customFormat="1" ht="37.8" customHeight="1">
      <c r="A476" s="39"/>
      <c r="B476" s="40"/>
      <c r="C476" s="205" t="s">
        <v>669</v>
      </c>
      <c r="D476" s="205" t="s">
        <v>133</v>
      </c>
      <c r="E476" s="206" t="s">
        <v>670</v>
      </c>
      <c r="F476" s="207" t="s">
        <v>671</v>
      </c>
      <c r="G476" s="208" t="s">
        <v>292</v>
      </c>
      <c r="H476" s="209">
        <v>351.94999999999999</v>
      </c>
      <c r="I476" s="210"/>
      <c r="J476" s="211">
        <f>ROUND(I476*H476,2)</f>
        <v>0</v>
      </c>
      <c r="K476" s="207" t="s">
        <v>19</v>
      </c>
      <c r="L476" s="45"/>
      <c r="M476" s="212" t="s">
        <v>19</v>
      </c>
      <c r="N476" s="213" t="s">
        <v>43</v>
      </c>
      <c r="O476" s="85"/>
      <c r="P476" s="214">
        <f>O476*H476</f>
        <v>0</v>
      </c>
      <c r="Q476" s="214">
        <v>0</v>
      </c>
      <c r="R476" s="214">
        <f>Q476*H476</f>
        <v>0</v>
      </c>
      <c r="S476" s="214">
        <v>0</v>
      </c>
      <c r="T476" s="215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16" t="s">
        <v>138</v>
      </c>
      <c r="AT476" s="216" t="s">
        <v>133</v>
      </c>
      <c r="AU476" s="216" t="s">
        <v>82</v>
      </c>
      <c r="AY476" s="18" t="s">
        <v>131</v>
      </c>
      <c r="BE476" s="217">
        <f>IF(N476="základní",J476,0)</f>
        <v>0</v>
      </c>
      <c r="BF476" s="217">
        <f>IF(N476="snížená",J476,0)</f>
        <v>0</v>
      </c>
      <c r="BG476" s="217">
        <f>IF(N476="zákl. přenesená",J476,0)</f>
        <v>0</v>
      </c>
      <c r="BH476" s="217">
        <f>IF(N476="sníž. přenesená",J476,0)</f>
        <v>0</v>
      </c>
      <c r="BI476" s="217">
        <f>IF(N476="nulová",J476,0)</f>
        <v>0</v>
      </c>
      <c r="BJ476" s="18" t="s">
        <v>80</v>
      </c>
      <c r="BK476" s="217">
        <f>ROUND(I476*H476,2)</f>
        <v>0</v>
      </c>
      <c r="BL476" s="18" t="s">
        <v>138</v>
      </c>
      <c r="BM476" s="216" t="s">
        <v>672</v>
      </c>
    </row>
    <row r="477" s="2" customFormat="1">
      <c r="A477" s="39"/>
      <c r="B477" s="40"/>
      <c r="C477" s="41"/>
      <c r="D477" s="218" t="s">
        <v>140</v>
      </c>
      <c r="E477" s="41"/>
      <c r="F477" s="219" t="s">
        <v>673</v>
      </c>
      <c r="G477" s="41"/>
      <c r="H477" s="41"/>
      <c r="I477" s="220"/>
      <c r="J477" s="41"/>
      <c r="K477" s="41"/>
      <c r="L477" s="45"/>
      <c r="M477" s="221"/>
      <c r="N477" s="222"/>
      <c r="O477" s="85"/>
      <c r="P477" s="85"/>
      <c r="Q477" s="85"/>
      <c r="R477" s="85"/>
      <c r="S477" s="85"/>
      <c r="T477" s="86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140</v>
      </c>
      <c r="AU477" s="18" t="s">
        <v>82</v>
      </c>
    </row>
    <row r="478" s="14" customFormat="1">
      <c r="A478" s="14"/>
      <c r="B478" s="233"/>
      <c r="C478" s="234"/>
      <c r="D478" s="218" t="s">
        <v>142</v>
      </c>
      <c r="E478" s="235" t="s">
        <v>19</v>
      </c>
      <c r="F478" s="236" t="s">
        <v>674</v>
      </c>
      <c r="G478" s="234"/>
      <c r="H478" s="237">
        <v>351.94999999999999</v>
      </c>
      <c r="I478" s="238"/>
      <c r="J478" s="234"/>
      <c r="K478" s="234"/>
      <c r="L478" s="239"/>
      <c r="M478" s="240"/>
      <c r="N478" s="241"/>
      <c r="O478" s="241"/>
      <c r="P478" s="241"/>
      <c r="Q478" s="241"/>
      <c r="R478" s="241"/>
      <c r="S478" s="241"/>
      <c r="T478" s="242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43" t="s">
        <v>142</v>
      </c>
      <c r="AU478" s="243" t="s">
        <v>82</v>
      </c>
      <c r="AV478" s="14" t="s">
        <v>82</v>
      </c>
      <c r="AW478" s="14" t="s">
        <v>33</v>
      </c>
      <c r="AX478" s="14" t="s">
        <v>72</v>
      </c>
      <c r="AY478" s="243" t="s">
        <v>131</v>
      </c>
    </row>
    <row r="479" s="2" customFormat="1" ht="37.8" customHeight="1">
      <c r="A479" s="39"/>
      <c r="B479" s="40"/>
      <c r="C479" s="205" t="s">
        <v>675</v>
      </c>
      <c r="D479" s="205" t="s">
        <v>133</v>
      </c>
      <c r="E479" s="206" t="s">
        <v>676</v>
      </c>
      <c r="F479" s="207" t="s">
        <v>677</v>
      </c>
      <c r="G479" s="208" t="s">
        <v>292</v>
      </c>
      <c r="H479" s="209">
        <v>296.69999999999999</v>
      </c>
      <c r="I479" s="210"/>
      <c r="J479" s="211">
        <f>ROUND(I479*H479,2)</f>
        <v>0</v>
      </c>
      <c r="K479" s="207" t="s">
        <v>19</v>
      </c>
      <c r="L479" s="45"/>
      <c r="M479" s="212" t="s">
        <v>19</v>
      </c>
      <c r="N479" s="213" t="s">
        <v>43</v>
      </c>
      <c r="O479" s="85"/>
      <c r="P479" s="214">
        <f>O479*H479</f>
        <v>0</v>
      </c>
      <c r="Q479" s="214">
        <v>0</v>
      </c>
      <c r="R479" s="214">
        <f>Q479*H479</f>
        <v>0</v>
      </c>
      <c r="S479" s="214">
        <v>0</v>
      </c>
      <c r="T479" s="215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16" t="s">
        <v>138</v>
      </c>
      <c r="AT479" s="216" t="s">
        <v>133</v>
      </c>
      <c r="AU479" s="216" t="s">
        <v>82</v>
      </c>
      <c r="AY479" s="18" t="s">
        <v>131</v>
      </c>
      <c r="BE479" s="217">
        <f>IF(N479="základní",J479,0)</f>
        <v>0</v>
      </c>
      <c r="BF479" s="217">
        <f>IF(N479="snížená",J479,0)</f>
        <v>0</v>
      </c>
      <c r="BG479" s="217">
        <f>IF(N479="zákl. přenesená",J479,0)</f>
        <v>0</v>
      </c>
      <c r="BH479" s="217">
        <f>IF(N479="sníž. přenesená",J479,0)</f>
        <v>0</v>
      </c>
      <c r="BI479" s="217">
        <f>IF(N479="nulová",J479,0)</f>
        <v>0</v>
      </c>
      <c r="BJ479" s="18" t="s">
        <v>80</v>
      </c>
      <c r="BK479" s="217">
        <f>ROUND(I479*H479,2)</f>
        <v>0</v>
      </c>
      <c r="BL479" s="18" t="s">
        <v>138</v>
      </c>
      <c r="BM479" s="216" t="s">
        <v>678</v>
      </c>
    </row>
    <row r="480" s="2" customFormat="1">
      <c r="A480" s="39"/>
      <c r="B480" s="40"/>
      <c r="C480" s="41"/>
      <c r="D480" s="218" t="s">
        <v>140</v>
      </c>
      <c r="E480" s="41"/>
      <c r="F480" s="219" t="s">
        <v>679</v>
      </c>
      <c r="G480" s="41"/>
      <c r="H480" s="41"/>
      <c r="I480" s="220"/>
      <c r="J480" s="41"/>
      <c r="K480" s="41"/>
      <c r="L480" s="45"/>
      <c r="M480" s="221"/>
      <c r="N480" s="222"/>
      <c r="O480" s="85"/>
      <c r="P480" s="85"/>
      <c r="Q480" s="85"/>
      <c r="R480" s="85"/>
      <c r="S480" s="85"/>
      <c r="T480" s="86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T480" s="18" t="s">
        <v>140</v>
      </c>
      <c r="AU480" s="18" t="s">
        <v>82</v>
      </c>
    </row>
    <row r="481" s="14" customFormat="1">
      <c r="A481" s="14"/>
      <c r="B481" s="233"/>
      <c r="C481" s="234"/>
      <c r="D481" s="218" t="s">
        <v>142</v>
      </c>
      <c r="E481" s="235" t="s">
        <v>19</v>
      </c>
      <c r="F481" s="236" t="s">
        <v>680</v>
      </c>
      <c r="G481" s="234"/>
      <c r="H481" s="237">
        <v>296.69999999999999</v>
      </c>
      <c r="I481" s="238"/>
      <c r="J481" s="234"/>
      <c r="K481" s="234"/>
      <c r="L481" s="239"/>
      <c r="M481" s="240"/>
      <c r="N481" s="241"/>
      <c r="O481" s="241"/>
      <c r="P481" s="241"/>
      <c r="Q481" s="241"/>
      <c r="R481" s="241"/>
      <c r="S481" s="241"/>
      <c r="T481" s="242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43" t="s">
        <v>142</v>
      </c>
      <c r="AU481" s="243" t="s">
        <v>82</v>
      </c>
      <c r="AV481" s="14" t="s">
        <v>82</v>
      </c>
      <c r="AW481" s="14" t="s">
        <v>33</v>
      </c>
      <c r="AX481" s="14" t="s">
        <v>72</v>
      </c>
      <c r="AY481" s="243" t="s">
        <v>131</v>
      </c>
    </row>
    <row r="482" s="2" customFormat="1" ht="37.8" customHeight="1">
      <c r="A482" s="39"/>
      <c r="B482" s="40"/>
      <c r="C482" s="205" t="s">
        <v>681</v>
      </c>
      <c r="D482" s="205" t="s">
        <v>133</v>
      </c>
      <c r="E482" s="206" t="s">
        <v>682</v>
      </c>
      <c r="F482" s="207" t="s">
        <v>683</v>
      </c>
      <c r="G482" s="208" t="s">
        <v>292</v>
      </c>
      <c r="H482" s="209">
        <v>110.316</v>
      </c>
      <c r="I482" s="210"/>
      <c r="J482" s="211">
        <f>ROUND(I482*H482,2)</f>
        <v>0</v>
      </c>
      <c r="K482" s="207" t="s">
        <v>19</v>
      </c>
      <c r="L482" s="45"/>
      <c r="M482" s="212" t="s">
        <v>19</v>
      </c>
      <c r="N482" s="213" t="s">
        <v>43</v>
      </c>
      <c r="O482" s="85"/>
      <c r="P482" s="214">
        <f>O482*H482</f>
        <v>0</v>
      </c>
      <c r="Q482" s="214">
        <v>0</v>
      </c>
      <c r="R482" s="214">
        <f>Q482*H482</f>
        <v>0</v>
      </c>
      <c r="S482" s="214">
        <v>0</v>
      </c>
      <c r="T482" s="215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16" t="s">
        <v>138</v>
      </c>
      <c r="AT482" s="216" t="s">
        <v>133</v>
      </c>
      <c r="AU482" s="216" t="s">
        <v>82</v>
      </c>
      <c r="AY482" s="18" t="s">
        <v>131</v>
      </c>
      <c r="BE482" s="217">
        <f>IF(N482="základní",J482,0)</f>
        <v>0</v>
      </c>
      <c r="BF482" s="217">
        <f>IF(N482="snížená",J482,0)</f>
        <v>0</v>
      </c>
      <c r="BG482" s="217">
        <f>IF(N482="zákl. přenesená",J482,0)</f>
        <v>0</v>
      </c>
      <c r="BH482" s="217">
        <f>IF(N482="sníž. přenesená",J482,0)</f>
        <v>0</v>
      </c>
      <c r="BI482" s="217">
        <f>IF(N482="nulová",J482,0)</f>
        <v>0</v>
      </c>
      <c r="BJ482" s="18" t="s">
        <v>80</v>
      </c>
      <c r="BK482" s="217">
        <f>ROUND(I482*H482,2)</f>
        <v>0</v>
      </c>
      <c r="BL482" s="18" t="s">
        <v>138</v>
      </c>
      <c r="BM482" s="216" t="s">
        <v>684</v>
      </c>
    </row>
    <row r="483" s="2" customFormat="1">
      <c r="A483" s="39"/>
      <c r="B483" s="40"/>
      <c r="C483" s="41"/>
      <c r="D483" s="218" t="s">
        <v>140</v>
      </c>
      <c r="E483" s="41"/>
      <c r="F483" s="219" t="s">
        <v>685</v>
      </c>
      <c r="G483" s="41"/>
      <c r="H483" s="41"/>
      <c r="I483" s="220"/>
      <c r="J483" s="41"/>
      <c r="K483" s="41"/>
      <c r="L483" s="45"/>
      <c r="M483" s="221"/>
      <c r="N483" s="222"/>
      <c r="O483" s="85"/>
      <c r="P483" s="85"/>
      <c r="Q483" s="85"/>
      <c r="R483" s="85"/>
      <c r="S483" s="85"/>
      <c r="T483" s="86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T483" s="18" t="s">
        <v>140</v>
      </c>
      <c r="AU483" s="18" t="s">
        <v>82</v>
      </c>
    </row>
    <row r="484" s="13" customFormat="1">
      <c r="A484" s="13"/>
      <c r="B484" s="223"/>
      <c r="C484" s="224"/>
      <c r="D484" s="218" t="s">
        <v>142</v>
      </c>
      <c r="E484" s="225" t="s">
        <v>19</v>
      </c>
      <c r="F484" s="226" t="s">
        <v>686</v>
      </c>
      <c r="G484" s="224"/>
      <c r="H484" s="225" t="s">
        <v>19</v>
      </c>
      <c r="I484" s="227"/>
      <c r="J484" s="224"/>
      <c r="K484" s="224"/>
      <c r="L484" s="228"/>
      <c r="M484" s="229"/>
      <c r="N484" s="230"/>
      <c r="O484" s="230"/>
      <c r="P484" s="230"/>
      <c r="Q484" s="230"/>
      <c r="R484" s="230"/>
      <c r="S484" s="230"/>
      <c r="T484" s="231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2" t="s">
        <v>142</v>
      </c>
      <c r="AU484" s="232" t="s">
        <v>82</v>
      </c>
      <c r="AV484" s="13" t="s">
        <v>80</v>
      </c>
      <c r="AW484" s="13" t="s">
        <v>33</v>
      </c>
      <c r="AX484" s="13" t="s">
        <v>72</v>
      </c>
      <c r="AY484" s="232" t="s">
        <v>131</v>
      </c>
    </row>
    <row r="485" s="14" customFormat="1">
      <c r="A485" s="14"/>
      <c r="B485" s="233"/>
      <c r="C485" s="234"/>
      <c r="D485" s="218" t="s">
        <v>142</v>
      </c>
      <c r="E485" s="235" t="s">
        <v>19</v>
      </c>
      <c r="F485" s="236" t="s">
        <v>687</v>
      </c>
      <c r="G485" s="234"/>
      <c r="H485" s="237">
        <v>55.158000000000001</v>
      </c>
      <c r="I485" s="238"/>
      <c r="J485" s="234"/>
      <c r="K485" s="234"/>
      <c r="L485" s="239"/>
      <c r="M485" s="240"/>
      <c r="N485" s="241"/>
      <c r="O485" s="241"/>
      <c r="P485" s="241"/>
      <c r="Q485" s="241"/>
      <c r="R485" s="241"/>
      <c r="S485" s="241"/>
      <c r="T485" s="242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43" t="s">
        <v>142</v>
      </c>
      <c r="AU485" s="243" t="s">
        <v>82</v>
      </c>
      <c r="AV485" s="14" t="s">
        <v>82</v>
      </c>
      <c r="AW485" s="14" t="s">
        <v>33</v>
      </c>
      <c r="AX485" s="14" t="s">
        <v>72</v>
      </c>
      <c r="AY485" s="243" t="s">
        <v>131</v>
      </c>
    </row>
    <row r="486" s="14" customFormat="1">
      <c r="A486" s="14"/>
      <c r="B486" s="233"/>
      <c r="C486" s="234"/>
      <c r="D486" s="218" t="s">
        <v>142</v>
      </c>
      <c r="E486" s="235" t="s">
        <v>19</v>
      </c>
      <c r="F486" s="236" t="s">
        <v>688</v>
      </c>
      <c r="G486" s="234"/>
      <c r="H486" s="237">
        <v>55.158000000000001</v>
      </c>
      <c r="I486" s="238"/>
      <c r="J486" s="234"/>
      <c r="K486" s="234"/>
      <c r="L486" s="239"/>
      <c r="M486" s="240"/>
      <c r="N486" s="241"/>
      <c r="O486" s="241"/>
      <c r="P486" s="241"/>
      <c r="Q486" s="241"/>
      <c r="R486" s="241"/>
      <c r="S486" s="241"/>
      <c r="T486" s="242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43" t="s">
        <v>142</v>
      </c>
      <c r="AU486" s="243" t="s">
        <v>82</v>
      </c>
      <c r="AV486" s="14" t="s">
        <v>82</v>
      </c>
      <c r="AW486" s="14" t="s">
        <v>33</v>
      </c>
      <c r="AX486" s="14" t="s">
        <v>72</v>
      </c>
      <c r="AY486" s="243" t="s">
        <v>131</v>
      </c>
    </row>
    <row r="487" s="2" customFormat="1" ht="37.8" customHeight="1">
      <c r="A487" s="39"/>
      <c r="B487" s="40"/>
      <c r="C487" s="205" t="s">
        <v>689</v>
      </c>
      <c r="D487" s="205" t="s">
        <v>133</v>
      </c>
      <c r="E487" s="206" t="s">
        <v>690</v>
      </c>
      <c r="F487" s="207" t="s">
        <v>691</v>
      </c>
      <c r="G487" s="208" t="s">
        <v>292</v>
      </c>
      <c r="H487" s="209">
        <v>472.09199999999998</v>
      </c>
      <c r="I487" s="210"/>
      <c r="J487" s="211">
        <f>ROUND(I487*H487,2)</f>
        <v>0</v>
      </c>
      <c r="K487" s="207" t="s">
        <v>19</v>
      </c>
      <c r="L487" s="45"/>
      <c r="M487" s="212" t="s">
        <v>19</v>
      </c>
      <c r="N487" s="213" t="s">
        <v>43</v>
      </c>
      <c r="O487" s="85"/>
      <c r="P487" s="214">
        <f>O487*H487</f>
        <v>0</v>
      </c>
      <c r="Q487" s="214">
        <v>0</v>
      </c>
      <c r="R487" s="214">
        <f>Q487*H487</f>
        <v>0</v>
      </c>
      <c r="S487" s="214">
        <v>0</v>
      </c>
      <c r="T487" s="215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16" t="s">
        <v>138</v>
      </c>
      <c r="AT487" s="216" t="s">
        <v>133</v>
      </c>
      <c r="AU487" s="216" t="s">
        <v>82</v>
      </c>
      <c r="AY487" s="18" t="s">
        <v>131</v>
      </c>
      <c r="BE487" s="217">
        <f>IF(N487="základní",J487,0)</f>
        <v>0</v>
      </c>
      <c r="BF487" s="217">
        <f>IF(N487="snížená",J487,0)</f>
        <v>0</v>
      </c>
      <c r="BG487" s="217">
        <f>IF(N487="zákl. přenesená",J487,0)</f>
        <v>0</v>
      </c>
      <c r="BH487" s="217">
        <f>IF(N487="sníž. přenesená",J487,0)</f>
        <v>0</v>
      </c>
      <c r="BI487" s="217">
        <f>IF(N487="nulová",J487,0)</f>
        <v>0</v>
      </c>
      <c r="BJ487" s="18" t="s">
        <v>80</v>
      </c>
      <c r="BK487" s="217">
        <f>ROUND(I487*H487,2)</f>
        <v>0</v>
      </c>
      <c r="BL487" s="18" t="s">
        <v>138</v>
      </c>
      <c r="BM487" s="216" t="s">
        <v>692</v>
      </c>
    </row>
    <row r="488" s="2" customFormat="1">
      <c r="A488" s="39"/>
      <c r="B488" s="40"/>
      <c r="C488" s="41"/>
      <c r="D488" s="218" t="s">
        <v>140</v>
      </c>
      <c r="E488" s="41"/>
      <c r="F488" s="219" t="s">
        <v>693</v>
      </c>
      <c r="G488" s="41"/>
      <c r="H488" s="41"/>
      <c r="I488" s="220"/>
      <c r="J488" s="41"/>
      <c r="K488" s="41"/>
      <c r="L488" s="45"/>
      <c r="M488" s="221"/>
      <c r="N488" s="222"/>
      <c r="O488" s="85"/>
      <c r="P488" s="85"/>
      <c r="Q488" s="85"/>
      <c r="R488" s="85"/>
      <c r="S488" s="85"/>
      <c r="T488" s="86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T488" s="18" t="s">
        <v>140</v>
      </c>
      <c r="AU488" s="18" t="s">
        <v>82</v>
      </c>
    </row>
    <row r="489" s="14" customFormat="1">
      <c r="A489" s="14"/>
      <c r="B489" s="233"/>
      <c r="C489" s="234"/>
      <c r="D489" s="218" t="s">
        <v>142</v>
      </c>
      <c r="E489" s="235" t="s">
        <v>19</v>
      </c>
      <c r="F489" s="236" t="s">
        <v>694</v>
      </c>
      <c r="G489" s="234"/>
      <c r="H489" s="237">
        <v>31.402999999999999</v>
      </c>
      <c r="I489" s="238"/>
      <c r="J489" s="234"/>
      <c r="K489" s="234"/>
      <c r="L489" s="239"/>
      <c r="M489" s="240"/>
      <c r="N489" s="241"/>
      <c r="O489" s="241"/>
      <c r="P489" s="241"/>
      <c r="Q489" s="241"/>
      <c r="R489" s="241"/>
      <c r="S489" s="241"/>
      <c r="T489" s="242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43" t="s">
        <v>142</v>
      </c>
      <c r="AU489" s="243" t="s">
        <v>82</v>
      </c>
      <c r="AV489" s="14" t="s">
        <v>82</v>
      </c>
      <c r="AW489" s="14" t="s">
        <v>33</v>
      </c>
      <c r="AX489" s="14" t="s">
        <v>72</v>
      </c>
      <c r="AY489" s="243" t="s">
        <v>131</v>
      </c>
    </row>
    <row r="490" s="14" customFormat="1">
      <c r="A490" s="14"/>
      <c r="B490" s="233"/>
      <c r="C490" s="234"/>
      <c r="D490" s="218" t="s">
        <v>142</v>
      </c>
      <c r="E490" s="235" t="s">
        <v>19</v>
      </c>
      <c r="F490" s="236" t="s">
        <v>695</v>
      </c>
      <c r="G490" s="234"/>
      <c r="H490" s="237">
        <v>23.638999999999999</v>
      </c>
      <c r="I490" s="238"/>
      <c r="J490" s="234"/>
      <c r="K490" s="234"/>
      <c r="L490" s="239"/>
      <c r="M490" s="240"/>
      <c r="N490" s="241"/>
      <c r="O490" s="241"/>
      <c r="P490" s="241"/>
      <c r="Q490" s="241"/>
      <c r="R490" s="241"/>
      <c r="S490" s="241"/>
      <c r="T490" s="242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43" t="s">
        <v>142</v>
      </c>
      <c r="AU490" s="243" t="s">
        <v>82</v>
      </c>
      <c r="AV490" s="14" t="s">
        <v>82</v>
      </c>
      <c r="AW490" s="14" t="s">
        <v>33</v>
      </c>
      <c r="AX490" s="14" t="s">
        <v>72</v>
      </c>
      <c r="AY490" s="243" t="s">
        <v>131</v>
      </c>
    </row>
    <row r="491" s="14" customFormat="1">
      <c r="A491" s="14"/>
      <c r="B491" s="233"/>
      <c r="C491" s="234"/>
      <c r="D491" s="218" t="s">
        <v>142</v>
      </c>
      <c r="E491" s="235" t="s">
        <v>19</v>
      </c>
      <c r="F491" s="236" t="s">
        <v>696</v>
      </c>
      <c r="G491" s="234"/>
      <c r="H491" s="237">
        <v>403.125</v>
      </c>
      <c r="I491" s="238"/>
      <c r="J491" s="234"/>
      <c r="K491" s="234"/>
      <c r="L491" s="239"/>
      <c r="M491" s="240"/>
      <c r="N491" s="241"/>
      <c r="O491" s="241"/>
      <c r="P491" s="241"/>
      <c r="Q491" s="241"/>
      <c r="R491" s="241"/>
      <c r="S491" s="241"/>
      <c r="T491" s="242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43" t="s">
        <v>142</v>
      </c>
      <c r="AU491" s="243" t="s">
        <v>82</v>
      </c>
      <c r="AV491" s="14" t="s">
        <v>82</v>
      </c>
      <c r="AW491" s="14" t="s">
        <v>33</v>
      </c>
      <c r="AX491" s="14" t="s">
        <v>72</v>
      </c>
      <c r="AY491" s="243" t="s">
        <v>131</v>
      </c>
    </row>
    <row r="492" s="14" customFormat="1">
      <c r="A492" s="14"/>
      <c r="B492" s="233"/>
      <c r="C492" s="234"/>
      <c r="D492" s="218" t="s">
        <v>142</v>
      </c>
      <c r="E492" s="235" t="s">
        <v>19</v>
      </c>
      <c r="F492" s="236" t="s">
        <v>697</v>
      </c>
      <c r="G492" s="234"/>
      <c r="H492" s="237">
        <v>13.925000000000001</v>
      </c>
      <c r="I492" s="238"/>
      <c r="J492" s="234"/>
      <c r="K492" s="234"/>
      <c r="L492" s="239"/>
      <c r="M492" s="240"/>
      <c r="N492" s="241"/>
      <c r="O492" s="241"/>
      <c r="P492" s="241"/>
      <c r="Q492" s="241"/>
      <c r="R492" s="241"/>
      <c r="S492" s="241"/>
      <c r="T492" s="242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43" t="s">
        <v>142</v>
      </c>
      <c r="AU492" s="243" t="s">
        <v>82</v>
      </c>
      <c r="AV492" s="14" t="s">
        <v>82</v>
      </c>
      <c r="AW492" s="14" t="s">
        <v>33</v>
      </c>
      <c r="AX492" s="14" t="s">
        <v>72</v>
      </c>
      <c r="AY492" s="243" t="s">
        <v>131</v>
      </c>
    </row>
    <row r="493" s="2" customFormat="1" ht="37.8" customHeight="1">
      <c r="A493" s="39"/>
      <c r="B493" s="40"/>
      <c r="C493" s="205" t="s">
        <v>698</v>
      </c>
      <c r="D493" s="205" t="s">
        <v>133</v>
      </c>
      <c r="E493" s="206" t="s">
        <v>699</v>
      </c>
      <c r="F493" s="207" t="s">
        <v>700</v>
      </c>
      <c r="G493" s="208" t="s">
        <v>292</v>
      </c>
      <c r="H493" s="209">
        <v>51.700000000000003</v>
      </c>
      <c r="I493" s="210"/>
      <c r="J493" s="211">
        <f>ROUND(I493*H493,2)</f>
        <v>0</v>
      </c>
      <c r="K493" s="207" t="s">
        <v>19</v>
      </c>
      <c r="L493" s="45"/>
      <c r="M493" s="212" t="s">
        <v>19</v>
      </c>
      <c r="N493" s="213" t="s">
        <v>43</v>
      </c>
      <c r="O493" s="85"/>
      <c r="P493" s="214">
        <f>O493*H493</f>
        <v>0</v>
      </c>
      <c r="Q493" s="214">
        <v>0</v>
      </c>
      <c r="R493" s="214">
        <f>Q493*H493</f>
        <v>0</v>
      </c>
      <c r="S493" s="214">
        <v>0</v>
      </c>
      <c r="T493" s="215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16" t="s">
        <v>138</v>
      </c>
      <c r="AT493" s="216" t="s">
        <v>133</v>
      </c>
      <c r="AU493" s="216" t="s">
        <v>82</v>
      </c>
      <c r="AY493" s="18" t="s">
        <v>131</v>
      </c>
      <c r="BE493" s="217">
        <f>IF(N493="základní",J493,0)</f>
        <v>0</v>
      </c>
      <c r="BF493" s="217">
        <f>IF(N493="snížená",J493,0)</f>
        <v>0</v>
      </c>
      <c r="BG493" s="217">
        <f>IF(N493="zákl. přenesená",J493,0)</f>
        <v>0</v>
      </c>
      <c r="BH493" s="217">
        <f>IF(N493="sníž. přenesená",J493,0)</f>
        <v>0</v>
      </c>
      <c r="BI493" s="217">
        <f>IF(N493="nulová",J493,0)</f>
        <v>0</v>
      </c>
      <c r="BJ493" s="18" t="s">
        <v>80</v>
      </c>
      <c r="BK493" s="217">
        <f>ROUND(I493*H493,2)</f>
        <v>0</v>
      </c>
      <c r="BL493" s="18" t="s">
        <v>138</v>
      </c>
      <c r="BM493" s="216" t="s">
        <v>701</v>
      </c>
    </row>
    <row r="494" s="2" customFormat="1">
      <c r="A494" s="39"/>
      <c r="B494" s="40"/>
      <c r="C494" s="41"/>
      <c r="D494" s="218" t="s">
        <v>140</v>
      </c>
      <c r="E494" s="41"/>
      <c r="F494" s="219" t="s">
        <v>702</v>
      </c>
      <c r="G494" s="41"/>
      <c r="H494" s="41"/>
      <c r="I494" s="220"/>
      <c r="J494" s="41"/>
      <c r="K494" s="41"/>
      <c r="L494" s="45"/>
      <c r="M494" s="221"/>
      <c r="N494" s="222"/>
      <c r="O494" s="85"/>
      <c r="P494" s="85"/>
      <c r="Q494" s="85"/>
      <c r="R494" s="85"/>
      <c r="S494" s="85"/>
      <c r="T494" s="86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T494" s="18" t="s">
        <v>140</v>
      </c>
      <c r="AU494" s="18" t="s">
        <v>82</v>
      </c>
    </row>
    <row r="495" s="14" customFormat="1">
      <c r="A495" s="14"/>
      <c r="B495" s="233"/>
      <c r="C495" s="234"/>
      <c r="D495" s="218" t="s">
        <v>142</v>
      </c>
      <c r="E495" s="235" t="s">
        <v>19</v>
      </c>
      <c r="F495" s="236" t="s">
        <v>703</v>
      </c>
      <c r="G495" s="234"/>
      <c r="H495" s="237">
        <v>51.700000000000003</v>
      </c>
      <c r="I495" s="238"/>
      <c r="J495" s="234"/>
      <c r="K495" s="234"/>
      <c r="L495" s="239"/>
      <c r="M495" s="240"/>
      <c r="N495" s="241"/>
      <c r="O495" s="241"/>
      <c r="P495" s="241"/>
      <c r="Q495" s="241"/>
      <c r="R495" s="241"/>
      <c r="S495" s="241"/>
      <c r="T495" s="242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43" t="s">
        <v>142</v>
      </c>
      <c r="AU495" s="243" t="s">
        <v>82</v>
      </c>
      <c r="AV495" s="14" t="s">
        <v>82</v>
      </c>
      <c r="AW495" s="14" t="s">
        <v>33</v>
      </c>
      <c r="AX495" s="14" t="s">
        <v>72</v>
      </c>
      <c r="AY495" s="243" t="s">
        <v>131</v>
      </c>
    </row>
    <row r="496" s="2" customFormat="1" ht="24.15" customHeight="1">
      <c r="A496" s="39"/>
      <c r="B496" s="40"/>
      <c r="C496" s="205" t="s">
        <v>704</v>
      </c>
      <c r="D496" s="205" t="s">
        <v>133</v>
      </c>
      <c r="E496" s="206" t="s">
        <v>705</v>
      </c>
      <c r="F496" s="207" t="s">
        <v>706</v>
      </c>
      <c r="G496" s="208" t="s">
        <v>292</v>
      </c>
      <c r="H496" s="209">
        <v>13.726000000000001</v>
      </c>
      <c r="I496" s="210"/>
      <c r="J496" s="211">
        <f>ROUND(I496*H496,2)</f>
        <v>0</v>
      </c>
      <c r="K496" s="207" t="s">
        <v>19</v>
      </c>
      <c r="L496" s="45"/>
      <c r="M496" s="212" t="s">
        <v>19</v>
      </c>
      <c r="N496" s="213" t="s">
        <v>43</v>
      </c>
      <c r="O496" s="85"/>
      <c r="P496" s="214">
        <f>O496*H496</f>
        <v>0</v>
      </c>
      <c r="Q496" s="214">
        <v>0</v>
      </c>
      <c r="R496" s="214">
        <f>Q496*H496</f>
        <v>0</v>
      </c>
      <c r="S496" s="214">
        <v>0</v>
      </c>
      <c r="T496" s="215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16" t="s">
        <v>138</v>
      </c>
      <c r="AT496" s="216" t="s">
        <v>133</v>
      </c>
      <c r="AU496" s="216" t="s">
        <v>82</v>
      </c>
      <c r="AY496" s="18" t="s">
        <v>131</v>
      </c>
      <c r="BE496" s="217">
        <f>IF(N496="základní",J496,0)</f>
        <v>0</v>
      </c>
      <c r="BF496" s="217">
        <f>IF(N496="snížená",J496,0)</f>
        <v>0</v>
      </c>
      <c r="BG496" s="217">
        <f>IF(N496="zákl. přenesená",J496,0)</f>
        <v>0</v>
      </c>
      <c r="BH496" s="217">
        <f>IF(N496="sníž. přenesená",J496,0)</f>
        <v>0</v>
      </c>
      <c r="BI496" s="217">
        <f>IF(N496="nulová",J496,0)</f>
        <v>0</v>
      </c>
      <c r="BJ496" s="18" t="s">
        <v>80</v>
      </c>
      <c r="BK496" s="217">
        <f>ROUND(I496*H496,2)</f>
        <v>0</v>
      </c>
      <c r="BL496" s="18" t="s">
        <v>138</v>
      </c>
      <c r="BM496" s="216" t="s">
        <v>707</v>
      </c>
    </row>
    <row r="497" s="2" customFormat="1">
      <c r="A497" s="39"/>
      <c r="B497" s="40"/>
      <c r="C497" s="41"/>
      <c r="D497" s="218" t="s">
        <v>140</v>
      </c>
      <c r="E497" s="41"/>
      <c r="F497" s="219" t="s">
        <v>708</v>
      </c>
      <c r="G497" s="41"/>
      <c r="H497" s="41"/>
      <c r="I497" s="220"/>
      <c r="J497" s="41"/>
      <c r="K497" s="41"/>
      <c r="L497" s="45"/>
      <c r="M497" s="221"/>
      <c r="N497" s="222"/>
      <c r="O497" s="85"/>
      <c r="P497" s="85"/>
      <c r="Q497" s="85"/>
      <c r="R497" s="85"/>
      <c r="S497" s="85"/>
      <c r="T497" s="86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T497" s="18" t="s">
        <v>140</v>
      </c>
      <c r="AU497" s="18" t="s">
        <v>82</v>
      </c>
    </row>
    <row r="498" s="13" customFormat="1">
      <c r="A498" s="13"/>
      <c r="B498" s="223"/>
      <c r="C498" s="224"/>
      <c r="D498" s="218" t="s">
        <v>142</v>
      </c>
      <c r="E498" s="225" t="s">
        <v>19</v>
      </c>
      <c r="F498" s="226" t="s">
        <v>709</v>
      </c>
      <c r="G498" s="224"/>
      <c r="H498" s="225" t="s">
        <v>19</v>
      </c>
      <c r="I498" s="227"/>
      <c r="J498" s="224"/>
      <c r="K498" s="224"/>
      <c r="L498" s="228"/>
      <c r="M498" s="229"/>
      <c r="N498" s="230"/>
      <c r="O498" s="230"/>
      <c r="P498" s="230"/>
      <c r="Q498" s="230"/>
      <c r="R498" s="230"/>
      <c r="S498" s="230"/>
      <c r="T498" s="231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32" t="s">
        <v>142</v>
      </c>
      <c r="AU498" s="232" t="s">
        <v>82</v>
      </c>
      <c r="AV498" s="13" t="s">
        <v>80</v>
      </c>
      <c r="AW498" s="13" t="s">
        <v>33</v>
      </c>
      <c r="AX498" s="13" t="s">
        <v>72</v>
      </c>
      <c r="AY498" s="232" t="s">
        <v>131</v>
      </c>
    </row>
    <row r="499" s="14" customFormat="1">
      <c r="A499" s="14"/>
      <c r="B499" s="233"/>
      <c r="C499" s="234"/>
      <c r="D499" s="218" t="s">
        <v>142</v>
      </c>
      <c r="E499" s="235" t="s">
        <v>19</v>
      </c>
      <c r="F499" s="236" t="s">
        <v>710</v>
      </c>
      <c r="G499" s="234"/>
      <c r="H499" s="237">
        <v>11.6</v>
      </c>
      <c r="I499" s="238"/>
      <c r="J499" s="234"/>
      <c r="K499" s="234"/>
      <c r="L499" s="239"/>
      <c r="M499" s="240"/>
      <c r="N499" s="241"/>
      <c r="O499" s="241"/>
      <c r="P499" s="241"/>
      <c r="Q499" s="241"/>
      <c r="R499" s="241"/>
      <c r="S499" s="241"/>
      <c r="T499" s="242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43" t="s">
        <v>142</v>
      </c>
      <c r="AU499" s="243" t="s">
        <v>82</v>
      </c>
      <c r="AV499" s="14" t="s">
        <v>82</v>
      </c>
      <c r="AW499" s="14" t="s">
        <v>33</v>
      </c>
      <c r="AX499" s="14" t="s">
        <v>72</v>
      </c>
      <c r="AY499" s="243" t="s">
        <v>131</v>
      </c>
    </row>
    <row r="500" s="14" customFormat="1">
      <c r="A500" s="14"/>
      <c r="B500" s="233"/>
      <c r="C500" s="234"/>
      <c r="D500" s="218" t="s">
        <v>142</v>
      </c>
      <c r="E500" s="235" t="s">
        <v>19</v>
      </c>
      <c r="F500" s="236" t="s">
        <v>711</v>
      </c>
      <c r="G500" s="234"/>
      <c r="H500" s="237">
        <v>1.5660000000000001</v>
      </c>
      <c r="I500" s="238"/>
      <c r="J500" s="234"/>
      <c r="K500" s="234"/>
      <c r="L500" s="239"/>
      <c r="M500" s="240"/>
      <c r="N500" s="241"/>
      <c r="O500" s="241"/>
      <c r="P500" s="241"/>
      <c r="Q500" s="241"/>
      <c r="R500" s="241"/>
      <c r="S500" s="241"/>
      <c r="T500" s="242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43" t="s">
        <v>142</v>
      </c>
      <c r="AU500" s="243" t="s">
        <v>82</v>
      </c>
      <c r="AV500" s="14" t="s">
        <v>82</v>
      </c>
      <c r="AW500" s="14" t="s">
        <v>33</v>
      </c>
      <c r="AX500" s="14" t="s">
        <v>72</v>
      </c>
      <c r="AY500" s="243" t="s">
        <v>131</v>
      </c>
    </row>
    <row r="501" s="14" customFormat="1">
      <c r="A501" s="14"/>
      <c r="B501" s="233"/>
      <c r="C501" s="234"/>
      <c r="D501" s="218" t="s">
        <v>142</v>
      </c>
      <c r="E501" s="235" t="s">
        <v>19</v>
      </c>
      <c r="F501" s="236" t="s">
        <v>712</v>
      </c>
      <c r="G501" s="234"/>
      <c r="H501" s="237">
        <v>0.56000000000000005</v>
      </c>
      <c r="I501" s="238"/>
      <c r="J501" s="234"/>
      <c r="K501" s="234"/>
      <c r="L501" s="239"/>
      <c r="M501" s="240"/>
      <c r="N501" s="241"/>
      <c r="O501" s="241"/>
      <c r="P501" s="241"/>
      <c r="Q501" s="241"/>
      <c r="R501" s="241"/>
      <c r="S501" s="241"/>
      <c r="T501" s="242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43" t="s">
        <v>142</v>
      </c>
      <c r="AU501" s="243" t="s">
        <v>82</v>
      </c>
      <c r="AV501" s="14" t="s">
        <v>82</v>
      </c>
      <c r="AW501" s="14" t="s">
        <v>33</v>
      </c>
      <c r="AX501" s="14" t="s">
        <v>72</v>
      </c>
      <c r="AY501" s="243" t="s">
        <v>131</v>
      </c>
    </row>
    <row r="502" s="2" customFormat="1" ht="24.15" customHeight="1">
      <c r="A502" s="39"/>
      <c r="B502" s="40"/>
      <c r="C502" s="205" t="s">
        <v>713</v>
      </c>
      <c r="D502" s="205" t="s">
        <v>133</v>
      </c>
      <c r="E502" s="206" t="s">
        <v>714</v>
      </c>
      <c r="F502" s="207" t="s">
        <v>715</v>
      </c>
      <c r="G502" s="208" t="s">
        <v>292</v>
      </c>
      <c r="H502" s="209">
        <v>55.158000000000001</v>
      </c>
      <c r="I502" s="210"/>
      <c r="J502" s="211">
        <f>ROUND(I502*H502,2)</f>
        <v>0</v>
      </c>
      <c r="K502" s="207" t="s">
        <v>137</v>
      </c>
      <c r="L502" s="45"/>
      <c r="M502" s="212" t="s">
        <v>19</v>
      </c>
      <c r="N502" s="213" t="s">
        <v>43</v>
      </c>
      <c r="O502" s="85"/>
      <c r="P502" s="214">
        <f>O502*H502</f>
        <v>0</v>
      </c>
      <c r="Q502" s="214">
        <v>0</v>
      </c>
      <c r="R502" s="214">
        <f>Q502*H502</f>
        <v>0</v>
      </c>
      <c r="S502" s="214">
        <v>0</v>
      </c>
      <c r="T502" s="215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16" t="s">
        <v>138</v>
      </c>
      <c r="AT502" s="216" t="s">
        <v>133</v>
      </c>
      <c r="AU502" s="216" t="s">
        <v>82</v>
      </c>
      <c r="AY502" s="18" t="s">
        <v>131</v>
      </c>
      <c r="BE502" s="217">
        <f>IF(N502="základní",J502,0)</f>
        <v>0</v>
      </c>
      <c r="BF502" s="217">
        <f>IF(N502="snížená",J502,0)</f>
        <v>0</v>
      </c>
      <c r="BG502" s="217">
        <f>IF(N502="zákl. přenesená",J502,0)</f>
        <v>0</v>
      </c>
      <c r="BH502" s="217">
        <f>IF(N502="sníž. přenesená",J502,0)</f>
        <v>0</v>
      </c>
      <c r="BI502" s="217">
        <f>IF(N502="nulová",J502,0)</f>
        <v>0</v>
      </c>
      <c r="BJ502" s="18" t="s">
        <v>80</v>
      </c>
      <c r="BK502" s="217">
        <f>ROUND(I502*H502,2)</f>
        <v>0</v>
      </c>
      <c r="BL502" s="18" t="s">
        <v>138</v>
      </c>
      <c r="BM502" s="216" t="s">
        <v>716</v>
      </c>
    </row>
    <row r="503" s="2" customFormat="1">
      <c r="A503" s="39"/>
      <c r="B503" s="40"/>
      <c r="C503" s="41"/>
      <c r="D503" s="218" t="s">
        <v>140</v>
      </c>
      <c r="E503" s="41"/>
      <c r="F503" s="219" t="s">
        <v>717</v>
      </c>
      <c r="G503" s="41"/>
      <c r="H503" s="41"/>
      <c r="I503" s="220"/>
      <c r="J503" s="41"/>
      <c r="K503" s="41"/>
      <c r="L503" s="45"/>
      <c r="M503" s="221"/>
      <c r="N503" s="222"/>
      <c r="O503" s="85"/>
      <c r="P503" s="85"/>
      <c r="Q503" s="85"/>
      <c r="R503" s="85"/>
      <c r="S503" s="85"/>
      <c r="T503" s="86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T503" s="18" t="s">
        <v>140</v>
      </c>
      <c r="AU503" s="18" t="s">
        <v>82</v>
      </c>
    </row>
    <row r="504" s="13" customFormat="1">
      <c r="A504" s="13"/>
      <c r="B504" s="223"/>
      <c r="C504" s="224"/>
      <c r="D504" s="218" t="s">
        <v>142</v>
      </c>
      <c r="E504" s="225" t="s">
        <v>19</v>
      </c>
      <c r="F504" s="226" t="s">
        <v>686</v>
      </c>
      <c r="G504" s="224"/>
      <c r="H504" s="225" t="s">
        <v>19</v>
      </c>
      <c r="I504" s="227"/>
      <c r="J504" s="224"/>
      <c r="K504" s="224"/>
      <c r="L504" s="228"/>
      <c r="M504" s="229"/>
      <c r="N504" s="230"/>
      <c r="O504" s="230"/>
      <c r="P504" s="230"/>
      <c r="Q504" s="230"/>
      <c r="R504" s="230"/>
      <c r="S504" s="230"/>
      <c r="T504" s="231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32" t="s">
        <v>142</v>
      </c>
      <c r="AU504" s="232" t="s">
        <v>82</v>
      </c>
      <c r="AV504" s="13" t="s">
        <v>80</v>
      </c>
      <c r="AW504" s="13" t="s">
        <v>33</v>
      </c>
      <c r="AX504" s="13" t="s">
        <v>72</v>
      </c>
      <c r="AY504" s="232" t="s">
        <v>131</v>
      </c>
    </row>
    <row r="505" s="14" customFormat="1">
      <c r="A505" s="14"/>
      <c r="B505" s="233"/>
      <c r="C505" s="234"/>
      <c r="D505" s="218" t="s">
        <v>142</v>
      </c>
      <c r="E505" s="235" t="s">
        <v>19</v>
      </c>
      <c r="F505" s="236" t="s">
        <v>688</v>
      </c>
      <c r="G505" s="234"/>
      <c r="H505" s="237">
        <v>55.158000000000001</v>
      </c>
      <c r="I505" s="238"/>
      <c r="J505" s="234"/>
      <c r="K505" s="234"/>
      <c r="L505" s="239"/>
      <c r="M505" s="240"/>
      <c r="N505" s="241"/>
      <c r="O505" s="241"/>
      <c r="P505" s="241"/>
      <c r="Q505" s="241"/>
      <c r="R505" s="241"/>
      <c r="S505" s="241"/>
      <c r="T505" s="242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43" t="s">
        <v>142</v>
      </c>
      <c r="AU505" s="243" t="s">
        <v>82</v>
      </c>
      <c r="AV505" s="14" t="s">
        <v>82</v>
      </c>
      <c r="AW505" s="14" t="s">
        <v>33</v>
      </c>
      <c r="AX505" s="14" t="s">
        <v>72</v>
      </c>
      <c r="AY505" s="243" t="s">
        <v>131</v>
      </c>
    </row>
    <row r="506" s="2" customFormat="1" ht="24.15" customHeight="1">
      <c r="A506" s="39"/>
      <c r="B506" s="40"/>
      <c r="C506" s="205" t="s">
        <v>718</v>
      </c>
      <c r="D506" s="205" t="s">
        <v>133</v>
      </c>
      <c r="E506" s="206" t="s">
        <v>719</v>
      </c>
      <c r="F506" s="207" t="s">
        <v>720</v>
      </c>
      <c r="G506" s="208" t="s">
        <v>292</v>
      </c>
      <c r="H506" s="209">
        <v>448.45299999999997</v>
      </c>
      <c r="I506" s="210"/>
      <c r="J506" s="211">
        <f>ROUND(I506*H506,2)</f>
        <v>0</v>
      </c>
      <c r="K506" s="207" t="s">
        <v>137</v>
      </c>
      <c r="L506" s="45"/>
      <c r="M506" s="212" t="s">
        <v>19</v>
      </c>
      <c r="N506" s="213" t="s">
        <v>43</v>
      </c>
      <c r="O506" s="85"/>
      <c r="P506" s="214">
        <f>O506*H506</f>
        <v>0</v>
      </c>
      <c r="Q506" s="214">
        <v>0</v>
      </c>
      <c r="R506" s="214">
        <f>Q506*H506</f>
        <v>0</v>
      </c>
      <c r="S506" s="214">
        <v>0</v>
      </c>
      <c r="T506" s="215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16" t="s">
        <v>138</v>
      </c>
      <c r="AT506" s="216" t="s">
        <v>133</v>
      </c>
      <c r="AU506" s="216" t="s">
        <v>82</v>
      </c>
      <c r="AY506" s="18" t="s">
        <v>131</v>
      </c>
      <c r="BE506" s="217">
        <f>IF(N506="základní",J506,0)</f>
        <v>0</v>
      </c>
      <c r="BF506" s="217">
        <f>IF(N506="snížená",J506,0)</f>
        <v>0</v>
      </c>
      <c r="BG506" s="217">
        <f>IF(N506="zákl. přenesená",J506,0)</f>
        <v>0</v>
      </c>
      <c r="BH506" s="217">
        <f>IF(N506="sníž. přenesená",J506,0)</f>
        <v>0</v>
      </c>
      <c r="BI506" s="217">
        <f>IF(N506="nulová",J506,0)</f>
        <v>0</v>
      </c>
      <c r="BJ506" s="18" t="s">
        <v>80</v>
      </c>
      <c r="BK506" s="217">
        <f>ROUND(I506*H506,2)</f>
        <v>0</v>
      </c>
      <c r="BL506" s="18" t="s">
        <v>138</v>
      </c>
      <c r="BM506" s="216" t="s">
        <v>721</v>
      </c>
    </row>
    <row r="507" s="2" customFormat="1">
      <c r="A507" s="39"/>
      <c r="B507" s="40"/>
      <c r="C507" s="41"/>
      <c r="D507" s="218" t="s">
        <v>140</v>
      </c>
      <c r="E507" s="41"/>
      <c r="F507" s="219" t="s">
        <v>722</v>
      </c>
      <c r="G507" s="41"/>
      <c r="H507" s="41"/>
      <c r="I507" s="220"/>
      <c r="J507" s="41"/>
      <c r="K507" s="41"/>
      <c r="L507" s="45"/>
      <c r="M507" s="221"/>
      <c r="N507" s="222"/>
      <c r="O507" s="85"/>
      <c r="P507" s="85"/>
      <c r="Q507" s="85"/>
      <c r="R507" s="85"/>
      <c r="S507" s="85"/>
      <c r="T507" s="86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T507" s="18" t="s">
        <v>140</v>
      </c>
      <c r="AU507" s="18" t="s">
        <v>82</v>
      </c>
    </row>
    <row r="508" s="14" customFormat="1">
      <c r="A508" s="14"/>
      <c r="B508" s="233"/>
      <c r="C508" s="234"/>
      <c r="D508" s="218" t="s">
        <v>142</v>
      </c>
      <c r="E508" s="235" t="s">
        <v>19</v>
      </c>
      <c r="F508" s="236" t="s">
        <v>694</v>
      </c>
      <c r="G508" s="234"/>
      <c r="H508" s="237">
        <v>31.402999999999999</v>
      </c>
      <c r="I508" s="238"/>
      <c r="J508" s="234"/>
      <c r="K508" s="234"/>
      <c r="L508" s="239"/>
      <c r="M508" s="240"/>
      <c r="N508" s="241"/>
      <c r="O508" s="241"/>
      <c r="P508" s="241"/>
      <c r="Q508" s="241"/>
      <c r="R508" s="241"/>
      <c r="S508" s="241"/>
      <c r="T508" s="242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43" t="s">
        <v>142</v>
      </c>
      <c r="AU508" s="243" t="s">
        <v>82</v>
      </c>
      <c r="AV508" s="14" t="s">
        <v>82</v>
      </c>
      <c r="AW508" s="14" t="s">
        <v>33</v>
      </c>
      <c r="AX508" s="14" t="s">
        <v>72</v>
      </c>
      <c r="AY508" s="243" t="s">
        <v>131</v>
      </c>
    </row>
    <row r="509" s="14" customFormat="1">
      <c r="A509" s="14"/>
      <c r="B509" s="233"/>
      <c r="C509" s="234"/>
      <c r="D509" s="218" t="s">
        <v>142</v>
      </c>
      <c r="E509" s="235" t="s">
        <v>19</v>
      </c>
      <c r="F509" s="236" t="s">
        <v>696</v>
      </c>
      <c r="G509" s="234"/>
      <c r="H509" s="237">
        <v>403.125</v>
      </c>
      <c r="I509" s="238"/>
      <c r="J509" s="234"/>
      <c r="K509" s="234"/>
      <c r="L509" s="239"/>
      <c r="M509" s="240"/>
      <c r="N509" s="241"/>
      <c r="O509" s="241"/>
      <c r="P509" s="241"/>
      <c r="Q509" s="241"/>
      <c r="R509" s="241"/>
      <c r="S509" s="241"/>
      <c r="T509" s="242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43" t="s">
        <v>142</v>
      </c>
      <c r="AU509" s="243" t="s">
        <v>82</v>
      </c>
      <c r="AV509" s="14" t="s">
        <v>82</v>
      </c>
      <c r="AW509" s="14" t="s">
        <v>33</v>
      </c>
      <c r="AX509" s="14" t="s">
        <v>72</v>
      </c>
      <c r="AY509" s="243" t="s">
        <v>131</v>
      </c>
    </row>
    <row r="510" s="14" customFormat="1">
      <c r="A510" s="14"/>
      <c r="B510" s="233"/>
      <c r="C510" s="234"/>
      <c r="D510" s="218" t="s">
        <v>142</v>
      </c>
      <c r="E510" s="235" t="s">
        <v>19</v>
      </c>
      <c r="F510" s="236" t="s">
        <v>697</v>
      </c>
      <c r="G510" s="234"/>
      <c r="H510" s="237">
        <v>13.925000000000001</v>
      </c>
      <c r="I510" s="238"/>
      <c r="J510" s="234"/>
      <c r="K510" s="234"/>
      <c r="L510" s="239"/>
      <c r="M510" s="240"/>
      <c r="N510" s="241"/>
      <c r="O510" s="241"/>
      <c r="P510" s="241"/>
      <c r="Q510" s="241"/>
      <c r="R510" s="241"/>
      <c r="S510" s="241"/>
      <c r="T510" s="242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43" t="s">
        <v>142</v>
      </c>
      <c r="AU510" s="243" t="s">
        <v>82</v>
      </c>
      <c r="AV510" s="14" t="s">
        <v>82</v>
      </c>
      <c r="AW510" s="14" t="s">
        <v>33</v>
      </c>
      <c r="AX510" s="14" t="s">
        <v>72</v>
      </c>
      <c r="AY510" s="243" t="s">
        <v>131</v>
      </c>
    </row>
    <row r="511" s="2" customFormat="1" ht="24.15" customHeight="1">
      <c r="A511" s="39"/>
      <c r="B511" s="40"/>
      <c r="C511" s="205" t="s">
        <v>723</v>
      </c>
      <c r="D511" s="205" t="s">
        <v>133</v>
      </c>
      <c r="E511" s="206" t="s">
        <v>724</v>
      </c>
      <c r="F511" s="207" t="s">
        <v>725</v>
      </c>
      <c r="G511" s="208" t="s">
        <v>292</v>
      </c>
      <c r="H511" s="209">
        <v>375.589</v>
      </c>
      <c r="I511" s="210"/>
      <c r="J511" s="211">
        <f>ROUND(I511*H511,2)</f>
        <v>0</v>
      </c>
      <c r="K511" s="207" t="s">
        <v>137</v>
      </c>
      <c r="L511" s="45"/>
      <c r="M511" s="212" t="s">
        <v>19</v>
      </c>
      <c r="N511" s="213" t="s">
        <v>43</v>
      </c>
      <c r="O511" s="85"/>
      <c r="P511" s="214">
        <f>O511*H511</f>
        <v>0</v>
      </c>
      <c r="Q511" s="214">
        <v>0</v>
      </c>
      <c r="R511" s="214">
        <f>Q511*H511</f>
        <v>0</v>
      </c>
      <c r="S511" s="214">
        <v>0</v>
      </c>
      <c r="T511" s="215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16" t="s">
        <v>138</v>
      </c>
      <c r="AT511" s="216" t="s">
        <v>133</v>
      </c>
      <c r="AU511" s="216" t="s">
        <v>82</v>
      </c>
      <c r="AY511" s="18" t="s">
        <v>131</v>
      </c>
      <c r="BE511" s="217">
        <f>IF(N511="základní",J511,0)</f>
        <v>0</v>
      </c>
      <c r="BF511" s="217">
        <f>IF(N511="snížená",J511,0)</f>
        <v>0</v>
      </c>
      <c r="BG511" s="217">
        <f>IF(N511="zákl. přenesená",J511,0)</f>
        <v>0</v>
      </c>
      <c r="BH511" s="217">
        <f>IF(N511="sníž. přenesená",J511,0)</f>
        <v>0</v>
      </c>
      <c r="BI511" s="217">
        <f>IF(N511="nulová",J511,0)</f>
        <v>0</v>
      </c>
      <c r="BJ511" s="18" t="s">
        <v>80</v>
      </c>
      <c r="BK511" s="217">
        <f>ROUND(I511*H511,2)</f>
        <v>0</v>
      </c>
      <c r="BL511" s="18" t="s">
        <v>138</v>
      </c>
      <c r="BM511" s="216" t="s">
        <v>726</v>
      </c>
    </row>
    <row r="512" s="2" customFormat="1">
      <c r="A512" s="39"/>
      <c r="B512" s="40"/>
      <c r="C512" s="41"/>
      <c r="D512" s="218" t="s">
        <v>140</v>
      </c>
      <c r="E512" s="41"/>
      <c r="F512" s="219" t="s">
        <v>727</v>
      </c>
      <c r="G512" s="41"/>
      <c r="H512" s="41"/>
      <c r="I512" s="220"/>
      <c r="J512" s="41"/>
      <c r="K512" s="41"/>
      <c r="L512" s="45"/>
      <c r="M512" s="221"/>
      <c r="N512" s="222"/>
      <c r="O512" s="85"/>
      <c r="P512" s="85"/>
      <c r="Q512" s="85"/>
      <c r="R512" s="85"/>
      <c r="S512" s="85"/>
      <c r="T512" s="86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T512" s="18" t="s">
        <v>140</v>
      </c>
      <c r="AU512" s="18" t="s">
        <v>82</v>
      </c>
    </row>
    <row r="513" s="14" customFormat="1">
      <c r="A513" s="14"/>
      <c r="B513" s="233"/>
      <c r="C513" s="234"/>
      <c r="D513" s="218" t="s">
        <v>142</v>
      </c>
      <c r="E513" s="235" t="s">
        <v>19</v>
      </c>
      <c r="F513" s="236" t="s">
        <v>674</v>
      </c>
      <c r="G513" s="234"/>
      <c r="H513" s="237">
        <v>351.94999999999999</v>
      </c>
      <c r="I513" s="238"/>
      <c r="J513" s="234"/>
      <c r="K513" s="234"/>
      <c r="L513" s="239"/>
      <c r="M513" s="240"/>
      <c r="N513" s="241"/>
      <c r="O513" s="241"/>
      <c r="P513" s="241"/>
      <c r="Q513" s="241"/>
      <c r="R513" s="241"/>
      <c r="S513" s="241"/>
      <c r="T513" s="242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43" t="s">
        <v>142</v>
      </c>
      <c r="AU513" s="243" t="s">
        <v>82</v>
      </c>
      <c r="AV513" s="14" t="s">
        <v>82</v>
      </c>
      <c r="AW513" s="14" t="s">
        <v>33</v>
      </c>
      <c r="AX513" s="14" t="s">
        <v>72</v>
      </c>
      <c r="AY513" s="243" t="s">
        <v>131</v>
      </c>
    </row>
    <row r="514" s="14" customFormat="1">
      <c r="A514" s="14"/>
      <c r="B514" s="233"/>
      <c r="C514" s="234"/>
      <c r="D514" s="218" t="s">
        <v>142</v>
      </c>
      <c r="E514" s="235" t="s">
        <v>19</v>
      </c>
      <c r="F514" s="236" t="s">
        <v>695</v>
      </c>
      <c r="G514" s="234"/>
      <c r="H514" s="237">
        <v>23.638999999999999</v>
      </c>
      <c r="I514" s="238"/>
      <c r="J514" s="234"/>
      <c r="K514" s="234"/>
      <c r="L514" s="239"/>
      <c r="M514" s="240"/>
      <c r="N514" s="241"/>
      <c r="O514" s="241"/>
      <c r="P514" s="241"/>
      <c r="Q514" s="241"/>
      <c r="R514" s="241"/>
      <c r="S514" s="241"/>
      <c r="T514" s="242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43" t="s">
        <v>142</v>
      </c>
      <c r="AU514" s="243" t="s">
        <v>82</v>
      </c>
      <c r="AV514" s="14" t="s">
        <v>82</v>
      </c>
      <c r="AW514" s="14" t="s">
        <v>33</v>
      </c>
      <c r="AX514" s="14" t="s">
        <v>72</v>
      </c>
      <c r="AY514" s="243" t="s">
        <v>131</v>
      </c>
    </row>
    <row r="515" s="2" customFormat="1" ht="37.8" customHeight="1">
      <c r="A515" s="39"/>
      <c r="B515" s="40"/>
      <c r="C515" s="205" t="s">
        <v>728</v>
      </c>
      <c r="D515" s="205" t="s">
        <v>133</v>
      </c>
      <c r="E515" s="206" t="s">
        <v>729</v>
      </c>
      <c r="F515" s="207" t="s">
        <v>730</v>
      </c>
      <c r="G515" s="208" t="s">
        <v>292</v>
      </c>
      <c r="H515" s="209">
        <v>348.39999999999998</v>
      </c>
      <c r="I515" s="210"/>
      <c r="J515" s="211">
        <f>ROUND(I515*H515,2)</f>
        <v>0</v>
      </c>
      <c r="K515" s="207" t="s">
        <v>137</v>
      </c>
      <c r="L515" s="45"/>
      <c r="M515" s="212" t="s">
        <v>19</v>
      </c>
      <c r="N515" s="213" t="s">
        <v>43</v>
      </c>
      <c r="O515" s="85"/>
      <c r="P515" s="214">
        <f>O515*H515</f>
        <v>0</v>
      </c>
      <c r="Q515" s="214">
        <v>0</v>
      </c>
      <c r="R515" s="214">
        <f>Q515*H515</f>
        <v>0</v>
      </c>
      <c r="S515" s="214">
        <v>0</v>
      </c>
      <c r="T515" s="215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16" t="s">
        <v>138</v>
      </c>
      <c r="AT515" s="216" t="s">
        <v>133</v>
      </c>
      <c r="AU515" s="216" t="s">
        <v>82</v>
      </c>
      <c r="AY515" s="18" t="s">
        <v>131</v>
      </c>
      <c r="BE515" s="217">
        <f>IF(N515="základní",J515,0)</f>
        <v>0</v>
      </c>
      <c r="BF515" s="217">
        <f>IF(N515="snížená",J515,0)</f>
        <v>0</v>
      </c>
      <c r="BG515" s="217">
        <f>IF(N515="zákl. přenesená",J515,0)</f>
        <v>0</v>
      </c>
      <c r="BH515" s="217">
        <f>IF(N515="sníž. přenesená",J515,0)</f>
        <v>0</v>
      </c>
      <c r="BI515" s="217">
        <f>IF(N515="nulová",J515,0)</f>
        <v>0</v>
      </c>
      <c r="BJ515" s="18" t="s">
        <v>80</v>
      </c>
      <c r="BK515" s="217">
        <f>ROUND(I515*H515,2)</f>
        <v>0</v>
      </c>
      <c r="BL515" s="18" t="s">
        <v>138</v>
      </c>
      <c r="BM515" s="216" t="s">
        <v>731</v>
      </c>
    </row>
    <row r="516" s="2" customFormat="1">
      <c r="A516" s="39"/>
      <c r="B516" s="40"/>
      <c r="C516" s="41"/>
      <c r="D516" s="218" t="s">
        <v>140</v>
      </c>
      <c r="E516" s="41"/>
      <c r="F516" s="219" t="s">
        <v>730</v>
      </c>
      <c r="G516" s="41"/>
      <c r="H516" s="41"/>
      <c r="I516" s="220"/>
      <c r="J516" s="41"/>
      <c r="K516" s="41"/>
      <c r="L516" s="45"/>
      <c r="M516" s="221"/>
      <c r="N516" s="222"/>
      <c r="O516" s="85"/>
      <c r="P516" s="85"/>
      <c r="Q516" s="85"/>
      <c r="R516" s="85"/>
      <c r="S516" s="85"/>
      <c r="T516" s="86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T516" s="18" t="s">
        <v>140</v>
      </c>
      <c r="AU516" s="18" t="s">
        <v>82</v>
      </c>
    </row>
    <row r="517" s="14" customFormat="1">
      <c r="A517" s="14"/>
      <c r="B517" s="233"/>
      <c r="C517" s="234"/>
      <c r="D517" s="218" t="s">
        <v>142</v>
      </c>
      <c r="E517" s="235" t="s">
        <v>19</v>
      </c>
      <c r="F517" s="236" t="s">
        <v>680</v>
      </c>
      <c r="G517" s="234"/>
      <c r="H517" s="237">
        <v>296.69999999999999</v>
      </c>
      <c r="I517" s="238"/>
      <c r="J517" s="234"/>
      <c r="K517" s="234"/>
      <c r="L517" s="239"/>
      <c r="M517" s="240"/>
      <c r="N517" s="241"/>
      <c r="O517" s="241"/>
      <c r="P517" s="241"/>
      <c r="Q517" s="241"/>
      <c r="R517" s="241"/>
      <c r="S517" s="241"/>
      <c r="T517" s="242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43" t="s">
        <v>142</v>
      </c>
      <c r="AU517" s="243" t="s">
        <v>82</v>
      </c>
      <c r="AV517" s="14" t="s">
        <v>82</v>
      </c>
      <c r="AW517" s="14" t="s">
        <v>33</v>
      </c>
      <c r="AX517" s="14" t="s">
        <v>72</v>
      </c>
      <c r="AY517" s="243" t="s">
        <v>131</v>
      </c>
    </row>
    <row r="518" s="14" customFormat="1">
      <c r="A518" s="14"/>
      <c r="B518" s="233"/>
      <c r="C518" s="234"/>
      <c r="D518" s="218" t="s">
        <v>142</v>
      </c>
      <c r="E518" s="235" t="s">
        <v>19</v>
      </c>
      <c r="F518" s="236" t="s">
        <v>703</v>
      </c>
      <c r="G518" s="234"/>
      <c r="H518" s="237">
        <v>51.700000000000003</v>
      </c>
      <c r="I518" s="238"/>
      <c r="J518" s="234"/>
      <c r="K518" s="234"/>
      <c r="L518" s="239"/>
      <c r="M518" s="240"/>
      <c r="N518" s="241"/>
      <c r="O518" s="241"/>
      <c r="P518" s="241"/>
      <c r="Q518" s="241"/>
      <c r="R518" s="241"/>
      <c r="S518" s="241"/>
      <c r="T518" s="242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43" t="s">
        <v>142</v>
      </c>
      <c r="AU518" s="243" t="s">
        <v>82</v>
      </c>
      <c r="AV518" s="14" t="s">
        <v>82</v>
      </c>
      <c r="AW518" s="14" t="s">
        <v>33</v>
      </c>
      <c r="AX518" s="14" t="s">
        <v>72</v>
      </c>
      <c r="AY518" s="243" t="s">
        <v>131</v>
      </c>
    </row>
    <row r="519" s="12" customFormat="1" ht="22.8" customHeight="1">
      <c r="A519" s="12"/>
      <c r="B519" s="189"/>
      <c r="C519" s="190"/>
      <c r="D519" s="191" t="s">
        <v>71</v>
      </c>
      <c r="E519" s="203" t="s">
        <v>732</v>
      </c>
      <c r="F519" s="203" t="s">
        <v>733</v>
      </c>
      <c r="G519" s="190"/>
      <c r="H519" s="190"/>
      <c r="I519" s="193"/>
      <c r="J519" s="204">
        <f>BK519</f>
        <v>0</v>
      </c>
      <c r="K519" s="190"/>
      <c r="L519" s="195"/>
      <c r="M519" s="196"/>
      <c r="N519" s="197"/>
      <c r="O519" s="197"/>
      <c r="P519" s="198">
        <f>SUM(P520:P521)</f>
        <v>0</v>
      </c>
      <c r="Q519" s="197"/>
      <c r="R519" s="198">
        <f>SUM(R520:R521)</f>
        <v>0</v>
      </c>
      <c r="S519" s="197"/>
      <c r="T519" s="199">
        <f>SUM(T520:T521)</f>
        <v>0</v>
      </c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R519" s="200" t="s">
        <v>80</v>
      </c>
      <c r="AT519" s="201" t="s">
        <v>71</v>
      </c>
      <c r="AU519" s="201" t="s">
        <v>80</v>
      </c>
      <c r="AY519" s="200" t="s">
        <v>131</v>
      </c>
      <c r="BK519" s="202">
        <f>SUM(BK520:BK521)</f>
        <v>0</v>
      </c>
    </row>
    <row r="520" s="2" customFormat="1" ht="24.15" customHeight="1">
      <c r="A520" s="39"/>
      <c r="B520" s="40"/>
      <c r="C520" s="205" t="s">
        <v>734</v>
      </c>
      <c r="D520" s="205" t="s">
        <v>133</v>
      </c>
      <c r="E520" s="206" t="s">
        <v>735</v>
      </c>
      <c r="F520" s="207" t="s">
        <v>736</v>
      </c>
      <c r="G520" s="208" t="s">
        <v>292</v>
      </c>
      <c r="H520" s="209">
        <v>218.89599999999999</v>
      </c>
      <c r="I520" s="210"/>
      <c r="J520" s="211">
        <f>ROUND(I520*H520,2)</f>
        <v>0</v>
      </c>
      <c r="K520" s="207" t="s">
        <v>137</v>
      </c>
      <c r="L520" s="45"/>
      <c r="M520" s="212" t="s">
        <v>19</v>
      </c>
      <c r="N520" s="213" t="s">
        <v>43</v>
      </c>
      <c r="O520" s="85"/>
      <c r="P520" s="214">
        <f>O520*H520</f>
        <v>0</v>
      </c>
      <c r="Q520" s="214">
        <v>0</v>
      </c>
      <c r="R520" s="214">
        <f>Q520*H520</f>
        <v>0</v>
      </c>
      <c r="S520" s="214">
        <v>0</v>
      </c>
      <c r="T520" s="215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16" t="s">
        <v>138</v>
      </c>
      <c r="AT520" s="216" t="s">
        <v>133</v>
      </c>
      <c r="AU520" s="216" t="s">
        <v>82</v>
      </c>
      <c r="AY520" s="18" t="s">
        <v>131</v>
      </c>
      <c r="BE520" s="217">
        <f>IF(N520="základní",J520,0)</f>
        <v>0</v>
      </c>
      <c r="BF520" s="217">
        <f>IF(N520="snížená",J520,0)</f>
        <v>0</v>
      </c>
      <c r="BG520" s="217">
        <f>IF(N520="zákl. přenesená",J520,0)</f>
        <v>0</v>
      </c>
      <c r="BH520" s="217">
        <f>IF(N520="sníž. přenesená",J520,0)</f>
        <v>0</v>
      </c>
      <c r="BI520" s="217">
        <f>IF(N520="nulová",J520,0)</f>
        <v>0</v>
      </c>
      <c r="BJ520" s="18" t="s">
        <v>80</v>
      </c>
      <c r="BK520" s="217">
        <f>ROUND(I520*H520,2)</f>
        <v>0</v>
      </c>
      <c r="BL520" s="18" t="s">
        <v>138</v>
      </c>
      <c r="BM520" s="216" t="s">
        <v>737</v>
      </c>
    </row>
    <row r="521" s="2" customFormat="1">
      <c r="A521" s="39"/>
      <c r="B521" s="40"/>
      <c r="C521" s="41"/>
      <c r="D521" s="218" t="s">
        <v>140</v>
      </c>
      <c r="E521" s="41"/>
      <c r="F521" s="219" t="s">
        <v>738</v>
      </c>
      <c r="G521" s="41"/>
      <c r="H521" s="41"/>
      <c r="I521" s="220"/>
      <c r="J521" s="41"/>
      <c r="K521" s="41"/>
      <c r="L521" s="45"/>
      <c r="M521" s="221"/>
      <c r="N521" s="222"/>
      <c r="O521" s="85"/>
      <c r="P521" s="85"/>
      <c r="Q521" s="85"/>
      <c r="R521" s="85"/>
      <c r="S521" s="85"/>
      <c r="T521" s="86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T521" s="18" t="s">
        <v>140</v>
      </c>
      <c r="AU521" s="18" t="s">
        <v>82</v>
      </c>
    </row>
    <row r="522" s="12" customFormat="1" ht="25.92" customHeight="1">
      <c r="A522" s="12"/>
      <c r="B522" s="189"/>
      <c r="C522" s="190"/>
      <c r="D522" s="191" t="s">
        <v>71</v>
      </c>
      <c r="E522" s="192" t="s">
        <v>289</v>
      </c>
      <c r="F522" s="192" t="s">
        <v>739</v>
      </c>
      <c r="G522" s="190"/>
      <c r="H522" s="190"/>
      <c r="I522" s="193"/>
      <c r="J522" s="194">
        <f>BK522</f>
        <v>0</v>
      </c>
      <c r="K522" s="190"/>
      <c r="L522" s="195"/>
      <c r="M522" s="196"/>
      <c r="N522" s="197"/>
      <c r="O522" s="197"/>
      <c r="P522" s="198">
        <f>P523</f>
        <v>0</v>
      </c>
      <c r="Q522" s="197"/>
      <c r="R522" s="198">
        <f>R523</f>
        <v>13.586004000000001</v>
      </c>
      <c r="S522" s="197"/>
      <c r="T522" s="199">
        <f>T523</f>
        <v>0</v>
      </c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R522" s="200" t="s">
        <v>152</v>
      </c>
      <c r="AT522" s="201" t="s">
        <v>71</v>
      </c>
      <c r="AU522" s="201" t="s">
        <v>72</v>
      </c>
      <c r="AY522" s="200" t="s">
        <v>131</v>
      </c>
      <c r="BK522" s="202">
        <f>BK523</f>
        <v>0</v>
      </c>
    </row>
    <row r="523" s="12" customFormat="1" ht="22.8" customHeight="1">
      <c r="A523" s="12"/>
      <c r="B523" s="189"/>
      <c r="C523" s="190"/>
      <c r="D523" s="191" t="s">
        <v>71</v>
      </c>
      <c r="E523" s="203" t="s">
        <v>740</v>
      </c>
      <c r="F523" s="203" t="s">
        <v>741</v>
      </c>
      <c r="G523" s="190"/>
      <c r="H523" s="190"/>
      <c r="I523" s="193"/>
      <c r="J523" s="204">
        <f>BK523</f>
        <v>0</v>
      </c>
      <c r="K523" s="190"/>
      <c r="L523" s="195"/>
      <c r="M523" s="196"/>
      <c r="N523" s="197"/>
      <c r="O523" s="197"/>
      <c r="P523" s="198">
        <f>SUM(P524:P537)</f>
        <v>0</v>
      </c>
      <c r="Q523" s="197"/>
      <c r="R523" s="198">
        <f>SUM(R524:R537)</f>
        <v>13.586004000000001</v>
      </c>
      <c r="S523" s="197"/>
      <c r="T523" s="199">
        <f>SUM(T524:T537)</f>
        <v>0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R523" s="200" t="s">
        <v>152</v>
      </c>
      <c r="AT523" s="201" t="s">
        <v>71</v>
      </c>
      <c r="AU523" s="201" t="s">
        <v>80</v>
      </c>
      <c r="AY523" s="200" t="s">
        <v>131</v>
      </c>
      <c r="BK523" s="202">
        <f>SUM(BK524:BK537)</f>
        <v>0</v>
      </c>
    </row>
    <row r="524" s="2" customFormat="1" ht="24.15" customHeight="1">
      <c r="A524" s="39"/>
      <c r="B524" s="40"/>
      <c r="C524" s="205" t="s">
        <v>742</v>
      </c>
      <c r="D524" s="205" t="s">
        <v>133</v>
      </c>
      <c r="E524" s="206" t="s">
        <v>743</v>
      </c>
      <c r="F524" s="207" t="s">
        <v>744</v>
      </c>
      <c r="G524" s="208" t="s">
        <v>192</v>
      </c>
      <c r="H524" s="209">
        <v>60</v>
      </c>
      <c r="I524" s="210"/>
      <c r="J524" s="211">
        <f>ROUND(I524*H524,2)</f>
        <v>0</v>
      </c>
      <c r="K524" s="207" t="s">
        <v>137</v>
      </c>
      <c r="L524" s="45"/>
      <c r="M524" s="212" t="s">
        <v>19</v>
      </c>
      <c r="N524" s="213" t="s">
        <v>43</v>
      </c>
      <c r="O524" s="85"/>
      <c r="P524" s="214">
        <f>O524*H524</f>
        <v>0</v>
      </c>
      <c r="Q524" s="214">
        <v>0</v>
      </c>
      <c r="R524" s="214">
        <f>Q524*H524</f>
        <v>0</v>
      </c>
      <c r="S524" s="214">
        <v>0</v>
      </c>
      <c r="T524" s="215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16" t="s">
        <v>532</v>
      </c>
      <c r="AT524" s="216" t="s">
        <v>133</v>
      </c>
      <c r="AU524" s="216" t="s">
        <v>82</v>
      </c>
      <c r="AY524" s="18" t="s">
        <v>131</v>
      </c>
      <c r="BE524" s="217">
        <f>IF(N524="základní",J524,0)</f>
        <v>0</v>
      </c>
      <c r="BF524" s="217">
        <f>IF(N524="snížená",J524,0)</f>
        <v>0</v>
      </c>
      <c r="BG524" s="217">
        <f>IF(N524="zákl. přenesená",J524,0)</f>
        <v>0</v>
      </c>
      <c r="BH524" s="217">
        <f>IF(N524="sníž. přenesená",J524,0)</f>
        <v>0</v>
      </c>
      <c r="BI524" s="217">
        <f>IF(N524="nulová",J524,0)</f>
        <v>0</v>
      </c>
      <c r="BJ524" s="18" t="s">
        <v>80</v>
      </c>
      <c r="BK524" s="217">
        <f>ROUND(I524*H524,2)</f>
        <v>0</v>
      </c>
      <c r="BL524" s="18" t="s">
        <v>532</v>
      </c>
      <c r="BM524" s="216" t="s">
        <v>745</v>
      </c>
    </row>
    <row r="525" s="2" customFormat="1">
      <c r="A525" s="39"/>
      <c r="B525" s="40"/>
      <c r="C525" s="41"/>
      <c r="D525" s="218" t="s">
        <v>140</v>
      </c>
      <c r="E525" s="41"/>
      <c r="F525" s="219" t="s">
        <v>746</v>
      </c>
      <c r="G525" s="41"/>
      <c r="H525" s="41"/>
      <c r="I525" s="220"/>
      <c r="J525" s="41"/>
      <c r="K525" s="41"/>
      <c r="L525" s="45"/>
      <c r="M525" s="221"/>
      <c r="N525" s="222"/>
      <c r="O525" s="85"/>
      <c r="P525" s="85"/>
      <c r="Q525" s="85"/>
      <c r="R525" s="85"/>
      <c r="S525" s="85"/>
      <c r="T525" s="86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T525" s="18" t="s">
        <v>140</v>
      </c>
      <c r="AU525" s="18" t="s">
        <v>82</v>
      </c>
    </row>
    <row r="526" s="2" customFormat="1">
      <c r="A526" s="39"/>
      <c r="B526" s="40"/>
      <c r="C526" s="41"/>
      <c r="D526" s="218" t="s">
        <v>167</v>
      </c>
      <c r="E526" s="41"/>
      <c r="F526" s="244" t="s">
        <v>747</v>
      </c>
      <c r="G526" s="41"/>
      <c r="H526" s="41"/>
      <c r="I526" s="220"/>
      <c r="J526" s="41"/>
      <c r="K526" s="41"/>
      <c r="L526" s="45"/>
      <c r="M526" s="221"/>
      <c r="N526" s="222"/>
      <c r="O526" s="85"/>
      <c r="P526" s="85"/>
      <c r="Q526" s="85"/>
      <c r="R526" s="85"/>
      <c r="S526" s="85"/>
      <c r="T526" s="86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T526" s="18" t="s">
        <v>167</v>
      </c>
      <c r="AU526" s="18" t="s">
        <v>82</v>
      </c>
    </row>
    <row r="527" s="13" customFormat="1">
      <c r="A527" s="13"/>
      <c r="B527" s="223"/>
      <c r="C527" s="224"/>
      <c r="D527" s="218" t="s">
        <v>142</v>
      </c>
      <c r="E527" s="225" t="s">
        <v>19</v>
      </c>
      <c r="F527" s="226" t="s">
        <v>543</v>
      </c>
      <c r="G527" s="224"/>
      <c r="H527" s="225" t="s">
        <v>19</v>
      </c>
      <c r="I527" s="227"/>
      <c r="J527" s="224"/>
      <c r="K527" s="224"/>
      <c r="L527" s="228"/>
      <c r="M527" s="229"/>
      <c r="N527" s="230"/>
      <c r="O527" s="230"/>
      <c r="P527" s="230"/>
      <c r="Q527" s="230"/>
      <c r="R527" s="230"/>
      <c r="S527" s="230"/>
      <c r="T527" s="231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32" t="s">
        <v>142</v>
      </c>
      <c r="AU527" s="232" t="s">
        <v>82</v>
      </c>
      <c r="AV527" s="13" t="s">
        <v>80</v>
      </c>
      <c r="AW527" s="13" t="s">
        <v>33</v>
      </c>
      <c r="AX527" s="13" t="s">
        <v>72</v>
      </c>
      <c r="AY527" s="232" t="s">
        <v>131</v>
      </c>
    </row>
    <row r="528" s="14" customFormat="1">
      <c r="A528" s="14"/>
      <c r="B528" s="233"/>
      <c r="C528" s="234"/>
      <c r="D528" s="218" t="s">
        <v>142</v>
      </c>
      <c r="E528" s="235" t="s">
        <v>19</v>
      </c>
      <c r="F528" s="236" t="s">
        <v>748</v>
      </c>
      <c r="G528" s="234"/>
      <c r="H528" s="237">
        <v>60</v>
      </c>
      <c r="I528" s="238"/>
      <c r="J528" s="234"/>
      <c r="K528" s="234"/>
      <c r="L528" s="239"/>
      <c r="M528" s="240"/>
      <c r="N528" s="241"/>
      <c r="O528" s="241"/>
      <c r="P528" s="241"/>
      <c r="Q528" s="241"/>
      <c r="R528" s="241"/>
      <c r="S528" s="241"/>
      <c r="T528" s="242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43" t="s">
        <v>142</v>
      </c>
      <c r="AU528" s="243" t="s">
        <v>82</v>
      </c>
      <c r="AV528" s="14" t="s">
        <v>82</v>
      </c>
      <c r="AW528" s="14" t="s">
        <v>33</v>
      </c>
      <c r="AX528" s="14" t="s">
        <v>72</v>
      </c>
      <c r="AY528" s="243" t="s">
        <v>131</v>
      </c>
    </row>
    <row r="529" s="2" customFormat="1" ht="24.15" customHeight="1">
      <c r="A529" s="39"/>
      <c r="B529" s="40"/>
      <c r="C529" s="205" t="s">
        <v>749</v>
      </c>
      <c r="D529" s="205" t="s">
        <v>133</v>
      </c>
      <c r="E529" s="206" t="s">
        <v>750</v>
      </c>
      <c r="F529" s="207" t="s">
        <v>751</v>
      </c>
      <c r="G529" s="208" t="s">
        <v>192</v>
      </c>
      <c r="H529" s="209">
        <v>60</v>
      </c>
      <c r="I529" s="210"/>
      <c r="J529" s="211">
        <f>ROUND(I529*H529,2)</f>
        <v>0</v>
      </c>
      <c r="K529" s="207" t="s">
        <v>137</v>
      </c>
      <c r="L529" s="45"/>
      <c r="M529" s="212" t="s">
        <v>19</v>
      </c>
      <c r="N529" s="213" t="s">
        <v>43</v>
      </c>
      <c r="O529" s="85"/>
      <c r="P529" s="214">
        <f>O529*H529</f>
        <v>0</v>
      </c>
      <c r="Q529" s="214">
        <v>0.22563</v>
      </c>
      <c r="R529" s="214">
        <f>Q529*H529</f>
        <v>13.537800000000001</v>
      </c>
      <c r="S529" s="214">
        <v>0</v>
      </c>
      <c r="T529" s="215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16" t="s">
        <v>532</v>
      </c>
      <c r="AT529" s="216" t="s">
        <v>133</v>
      </c>
      <c r="AU529" s="216" t="s">
        <v>82</v>
      </c>
      <c r="AY529" s="18" t="s">
        <v>131</v>
      </c>
      <c r="BE529" s="217">
        <f>IF(N529="základní",J529,0)</f>
        <v>0</v>
      </c>
      <c r="BF529" s="217">
        <f>IF(N529="snížená",J529,0)</f>
        <v>0</v>
      </c>
      <c r="BG529" s="217">
        <f>IF(N529="zákl. přenesená",J529,0)</f>
        <v>0</v>
      </c>
      <c r="BH529" s="217">
        <f>IF(N529="sníž. přenesená",J529,0)</f>
        <v>0</v>
      </c>
      <c r="BI529" s="217">
        <f>IF(N529="nulová",J529,0)</f>
        <v>0</v>
      </c>
      <c r="BJ529" s="18" t="s">
        <v>80</v>
      </c>
      <c r="BK529" s="217">
        <f>ROUND(I529*H529,2)</f>
        <v>0</v>
      </c>
      <c r="BL529" s="18" t="s">
        <v>532</v>
      </c>
      <c r="BM529" s="216" t="s">
        <v>752</v>
      </c>
    </row>
    <row r="530" s="2" customFormat="1">
      <c r="A530" s="39"/>
      <c r="B530" s="40"/>
      <c r="C530" s="41"/>
      <c r="D530" s="218" t="s">
        <v>140</v>
      </c>
      <c r="E530" s="41"/>
      <c r="F530" s="219" t="s">
        <v>753</v>
      </c>
      <c r="G530" s="41"/>
      <c r="H530" s="41"/>
      <c r="I530" s="220"/>
      <c r="J530" s="41"/>
      <c r="K530" s="41"/>
      <c r="L530" s="45"/>
      <c r="M530" s="221"/>
      <c r="N530" s="222"/>
      <c r="O530" s="85"/>
      <c r="P530" s="85"/>
      <c r="Q530" s="85"/>
      <c r="R530" s="85"/>
      <c r="S530" s="85"/>
      <c r="T530" s="86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T530" s="18" t="s">
        <v>140</v>
      </c>
      <c r="AU530" s="18" t="s">
        <v>82</v>
      </c>
    </row>
    <row r="531" s="2" customFormat="1">
      <c r="A531" s="39"/>
      <c r="B531" s="40"/>
      <c r="C531" s="41"/>
      <c r="D531" s="218" t="s">
        <v>167</v>
      </c>
      <c r="E531" s="41"/>
      <c r="F531" s="244" t="s">
        <v>754</v>
      </c>
      <c r="G531" s="41"/>
      <c r="H531" s="41"/>
      <c r="I531" s="220"/>
      <c r="J531" s="41"/>
      <c r="K531" s="41"/>
      <c r="L531" s="45"/>
      <c r="M531" s="221"/>
      <c r="N531" s="222"/>
      <c r="O531" s="85"/>
      <c r="P531" s="85"/>
      <c r="Q531" s="85"/>
      <c r="R531" s="85"/>
      <c r="S531" s="85"/>
      <c r="T531" s="86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T531" s="18" t="s">
        <v>167</v>
      </c>
      <c r="AU531" s="18" t="s">
        <v>82</v>
      </c>
    </row>
    <row r="532" s="13" customFormat="1">
      <c r="A532" s="13"/>
      <c r="B532" s="223"/>
      <c r="C532" s="224"/>
      <c r="D532" s="218" t="s">
        <v>142</v>
      </c>
      <c r="E532" s="225" t="s">
        <v>19</v>
      </c>
      <c r="F532" s="226" t="s">
        <v>543</v>
      </c>
      <c r="G532" s="224"/>
      <c r="H532" s="225" t="s">
        <v>19</v>
      </c>
      <c r="I532" s="227"/>
      <c r="J532" s="224"/>
      <c r="K532" s="224"/>
      <c r="L532" s="228"/>
      <c r="M532" s="229"/>
      <c r="N532" s="230"/>
      <c r="O532" s="230"/>
      <c r="P532" s="230"/>
      <c r="Q532" s="230"/>
      <c r="R532" s="230"/>
      <c r="S532" s="230"/>
      <c r="T532" s="231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32" t="s">
        <v>142</v>
      </c>
      <c r="AU532" s="232" t="s">
        <v>82</v>
      </c>
      <c r="AV532" s="13" t="s">
        <v>80</v>
      </c>
      <c r="AW532" s="13" t="s">
        <v>33</v>
      </c>
      <c r="AX532" s="13" t="s">
        <v>72</v>
      </c>
      <c r="AY532" s="232" t="s">
        <v>131</v>
      </c>
    </row>
    <row r="533" s="14" customFormat="1">
      <c r="A533" s="14"/>
      <c r="B533" s="233"/>
      <c r="C533" s="234"/>
      <c r="D533" s="218" t="s">
        <v>142</v>
      </c>
      <c r="E533" s="235" t="s">
        <v>19</v>
      </c>
      <c r="F533" s="236" t="s">
        <v>755</v>
      </c>
      <c r="G533" s="234"/>
      <c r="H533" s="237">
        <v>60</v>
      </c>
      <c r="I533" s="238"/>
      <c r="J533" s="234"/>
      <c r="K533" s="234"/>
      <c r="L533" s="239"/>
      <c r="M533" s="240"/>
      <c r="N533" s="241"/>
      <c r="O533" s="241"/>
      <c r="P533" s="241"/>
      <c r="Q533" s="241"/>
      <c r="R533" s="241"/>
      <c r="S533" s="241"/>
      <c r="T533" s="242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43" t="s">
        <v>142</v>
      </c>
      <c r="AU533" s="243" t="s">
        <v>82</v>
      </c>
      <c r="AV533" s="14" t="s">
        <v>82</v>
      </c>
      <c r="AW533" s="14" t="s">
        <v>33</v>
      </c>
      <c r="AX533" s="14" t="s">
        <v>72</v>
      </c>
      <c r="AY533" s="243" t="s">
        <v>131</v>
      </c>
    </row>
    <row r="534" s="2" customFormat="1" ht="24.15" customHeight="1">
      <c r="A534" s="39"/>
      <c r="B534" s="40"/>
      <c r="C534" s="245" t="s">
        <v>756</v>
      </c>
      <c r="D534" s="245" t="s">
        <v>289</v>
      </c>
      <c r="E534" s="246" t="s">
        <v>757</v>
      </c>
      <c r="F534" s="247" t="s">
        <v>758</v>
      </c>
      <c r="G534" s="248" t="s">
        <v>192</v>
      </c>
      <c r="H534" s="249">
        <v>61.799999999999997</v>
      </c>
      <c r="I534" s="250"/>
      <c r="J534" s="251">
        <f>ROUND(I534*H534,2)</f>
        <v>0</v>
      </c>
      <c r="K534" s="247" t="s">
        <v>137</v>
      </c>
      <c r="L534" s="252"/>
      <c r="M534" s="253" t="s">
        <v>19</v>
      </c>
      <c r="N534" s="254" t="s">
        <v>43</v>
      </c>
      <c r="O534" s="85"/>
      <c r="P534" s="214">
        <f>O534*H534</f>
        <v>0</v>
      </c>
      <c r="Q534" s="214">
        <v>0.00077999999999999999</v>
      </c>
      <c r="R534" s="214">
        <f>Q534*H534</f>
        <v>0.048203999999999997</v>
      </c>
      <c r="S534" s="214">
        <v>0</v>
      </c>
      <c r="T534" s="215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16" t="s">
        <v>759</v>
      </c>
      <c r="AT534" s="216" t="s">
        <v>289</v>
      </c>
      <c r="AU534" s="216" t="s">
        <v>82</v>
      </c>
      <c r="AY534" s="18" t="s">
        <v>131</v>
      </c>
      <c r="BE534" s="217">
        <f>IF(N534="základní",J534,0)</f>
        <v>0</v>
      </c>
      <c r="BF534" s="217">
        <f>IF(N534="snížená",J534,0)</f>
        <v>0</v>
      </c>
      <c r="BG534" s="217">
        <f>IF(N534="zákl. přenesená",J534,0)</f>
        <v>0</v>
      </c>
      <c r="BH534" s="217">
        <f>IF(N534="sníž. přenesená",J534,0)</f>
        <v>0</v>
      </c>
      <c r="BI534" s="217">
        <f>IF(N534="nulová",J534,0)</f>
        <v>0</v>
      </c>
      <c r="BJ534" s="18" t="s">
        <v>80</v>
      </c>
      <c r="BK534" s="217">
        <f>ROUND(I534*H534,2)</f>
        <v>0</v>
      </c>
      <c r="BL534" s="18" t="s">
        <v>759</v>
      </c>
      <c r="BM534" s="216" t="s">
        <v>760</v>
      </c>
    </row>
    <row r="535" s="2" customFormat="1">
      <c r="A535" s="39"/>
      <c r="B535" s="40"/>
      <c r="C535" s="41"/>
      <c r="D535" s="218" t="s">
        <v>140</v>
      </c>
      <c r="E535" s="41"/>
      <c r="F535" s="219" t="s">
        <v>758</v>
      </c>
      <c r="G535" s="41"/>
      <c r="H535" s="41"/>
      <c r="I535" s="220"/>
      <c r="J535" s="41"/>
      <c r="K535" s="41"/>
      <c r="L535" s="45"/>
      <c r="M535" s="221"/>
      <c r="N535" s="222"/>
      <c r="O535" s="85"/>
      <c r="P535" s="85"/>
      <c r="Q535" s="85"/>
      <c r="R535" s="85"/>
      <c r="S535" s="85"/>
      <c r="T535" s="86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T535" s="18" t="s">
        <v>140</v>
      </c>
      <c r="AU535" s="18" t="s">
        <v>82</v>
      </c>
    </row>
    <row r="536" s="2" customFormat="1">
      <c r="A536" s="39"/>
      <c r="B536" s="40"/>
      <c r="C536" s="41"/>
      <c r="D536" s="218" t="s">
        <v>167</v>
      </c>
      <c r="E536" s="41"/>
      <c r="F536" s="244" t="s">
        <v>754</v>
      </c>
      <c r="G536" s="41"/>
      <c r="H536" s="41"/>
      <c r="I536" s="220"/>
      <c r="J536" s="41"/>
      <c r="K536" s="41"/>
      <c r="L536" s="45"/>
      <c r="M536" s="221"/>
      <c r="N536" s="222"/>
      <c r="O536" s="85"/>
      <c r="P536" s="85"/>
      <c r="Q536" s="85"/>
      <c r="R536" s="85"/>
      <c r="S536" s="85"/>
      <c r="T536" s="86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T536" s="18" t="s">
        <v>167</v>
      </c>
      <c r="AU536" s="18" t="s">
        <v>82</v>
      </c>
    </row>
    <row r="537" s="14" customFormat="1">
      <c r="A537" s="14"/>
      <c r="B537" s="233"/>
      <c r="C537" s="234"/>
      <c r="D537" s="218" t="s">
        <v>142</v>
      </c>
      <c r="E537" s="234"/>
      <c r="F537" s="236" t="s">
        <v>761</v>
      </c>
      <c r="G537" s="234"/>
      <c r="H537" s="237">
        <v>61.799999999999997</v>
      </c>
      <c r="I537" s="238"/>
      <c r="J537" s="234"/>
      <c r="K537" s="234"/>
      <c r="L537" s="239"/>
      <c r="M537" s="266"/>
      <c r="N537" s="267"/>
      <c r="O537" s="267"/>
      <c r="P537" s="267"/>
      <c r="Q537" s="267"/>
      <c r="R537" s="267"/>
      <c r="S537" s="267"/>
      <c r="T537" s="268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43" t="s">
        <v>142</v>
      </c>
      <c r="AU537" s="243" t="s">
        <v>82</v>
      </c>
      <c r="AV537" s="14" t="s">
        <v>82</v>
      </c>
      <c r="AW537" s="14" t="s">
        <v>4</v>
      </c>
      <c r="AX537" s="14" t="s">
        <v>80</v>
      </c>
      <c r="AY537" s="243" t="s">
        <v>131</v>
      </c>
    </row>
    <row r="538" s="2" customFormat="1" ht="6.96" customHeight="1">
      <c r="A538" s="39"/>
      <c r="B538" s="60"/>
      <c r="C538" s="61"/>
      <c r="D538" s="61"/>
      <c r="E538" s="61"/>
      <c r="F538" s="61"/>
      <c r="G538" s="61"/>
      <c r="H538" s="61"/>
      <c r="I538" s="61"/>
      <c r="J538" s="61"/>
      <c r="K538" s="61"/>
      <c r="L538" s="45"/>
      <c r="M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</row>
  </sheetData>
  <sheetProtection sheet="1" autoFilter="0" formatColumns="0" formatRows="0" objects="1" scenarios="1" spinCount="100000" saltValue="+4lVulskSXeGZWvzJsQ0ZErrqczB2C3OzpGujGCcPdsgXhtqaEHVB0jrN+MUVE8jxtVYjfaTSGXcyGSfk32VwQ==" hashValue="b5/xxEn5aAMCsDaUKK6zd+37rKi9CDCaiEwk4bl3RfQW0+mERa7GCXd/D8zT9ks6kBBaAJKUbAC0avaRUksJgg==" algorithmName="SHA-512" password="CC35"/>
  <autoFilter ref="C88:K537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="1" customFormat="1" ht="24.96" customHeight="1">
      <c r="B4" s="21"/>
      <c r="D4" s="131" t="s">
        <v>99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Křižovatka Opatovská - Chilská, č. akce 999178, Praha 11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100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762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23. 4. 2021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ROUND(J83,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ROUND((SUM(BE83:BE202)),  2)</f>
        <v>0</v>
      </c>
      <c r="G33" s="39"/>
      <c r="H33" s="39"/>
      <c r="I33" s="149">
        <v>0.20999999999999999</v>
      </c>
      <c r="J33" s="148">
        <f>ROUND(((SUM(BE83:BE202))*I33),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44</v>
      </c>
      <c r="F34" s="148">
        <f>ROUND((SUM(BF83:BF202)),  2)</f>
        <v>0</v>
      </c>
      <c r="G34" s="39"/>
      <c r="H34" s="39"/>
      <c r="I34" s="149">
        <v>0.14999999999999999</v>
      </c>
      <c r="J34" s="148">
        <f>ROUND(((SUM(BF83:BF202))*I34),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45</v>
      </c>
      <c r="F35" s="148">
        <f>ROUND((SUM(BG83:BG202)),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46</v>
      </c>
      <c r="F36" s="148">
        <f>ROUND((SUM(BH83:BH202)),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47</v>
      </c>
      <c r="F37" s="148">
        <f>ROUND((SUM(BI83:BI202)),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102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Křižovatka Opatovská - Chilská, č. akce 999178, Praha 11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100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 150 - Dopravní značení na MK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Křižovatka ulic Opatovská - Chilská</v>
      </c>
      <c r="G52" s="41"/>
      <c r="H52" s="41"/>
      <c r="I52" s="33" t="s">
        <v>23</v>
      </c>
      <c r="J52" s="73" t="str">
        <f>IF(J12="","",J12)</f>
        <v>23. 4. 2021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TSK hlavního města Prahy, a.s.</v>
      </c>
      <c r="G54" s="41"/>
      <c r="H54" s="41"/>
      <c r="I54" s="33" t="s">
        <v>31</v>
      </c>
      <c r="J54" s="37" t="str">
        <f>E21</f>
        <v>Atelier PROMIKA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103</v>
      </c>
      <c r="D57" s="163"/>
      <c r="E57" s="163"/>
      <c r="F57" s="163"/>
      <c r="G57" s="163"/>
      <c r="H57" s="163"/>
      <c r="I57" s="163"/>
      <c r="J57" s="164" t="s">
        <v>104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105</v>
      </c>
    </row>
    <row r="60" s="9" customFormat="1" ht="24.96" customHeight="1">
      <c r="A60" s="9"/>
      <c r="B60" s="166"/>
      <c r="C60" s="167"/>
      <c r="D60" s="168" t="s">
        <v>106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763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111</v>
      </c>
      <c r="E62" s="175"/>
      <c r="F62" s="175"/>
      <c r="G62" s="175"/>
      <c r="H62" s="175"/>
      <c r="I62" s="175"/>
      <c r="J62" s="176">
        <f>J96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113</v>
      </c>
      <c r="E63" s="175"/>
      <c r="F63" s="175"/>
      <c r="G63" s="175"/>
      <c r="H63" s="175"/>
      <c r="I63" s="175"/>
      <c r="J63" s="176">
        <f>J200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2" customFormat="1" ht="21.84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="2" customFormat="1" ht="6.96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="2" customFormat="1" ht="6.96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="2" customFormat="1" ht="24.96" customHeight="1">
      <c r="A70" s="39"/>
      <c r="B70" s="40"/>
      <c r="C70" s="24" t="s">
        <v>116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6.96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6.5" customHeight="1">
      <c r="A73" s="39"/>
      <c r="B73" s="40"/>
      <c r="C73" s="41"/>
      <c r="D73" s="41"/>
      <c r="E73" s="161" t="str">
        <f>E7</f>
        <v>Křižovatka Opatovská - Chilská, č. akce 999178, Praha 11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2" customHeight="1">
      <c r="A74" s="39"/>
      <c r="B74" s="40"/>
      <c r="C74" s="33" t="s">
        <v>100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6.5" customHeight="1">
      <c r="A75" s="39"/>
      <c r="B75" s="40"/>
      <c r="C75" s="41"/>
      <c r="D75" s="41"/>
      <c r="E75" s="70" t="str">
        <f>E9</f>
        <v>SO 150 - Dopravní značení na MK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6.96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21</v>
      </c>
      <c r="D77" s="41"/>
      <c r="E77" s="41"/>
      <c r="F77" s="28" t="str">
        <f>F12</f>
        <v>Křižovatka ulic Opatovská - Chilská</v>
      </c>
      <c r="G77" s="41"/>
      <c r="H77" s="41"/>
      <c r="I77" s="33" t="s">
        <v>23</v>
      </c>
      <c r="J77" s="73" t="str">
        <f>IF(J12="","",J12)</f>
        <v>23. 4. 2021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25.65" customHeight="1">
      <c r="A79" s="39"/>
      <c r="B79" s="40"/>
      <c r="C79" s="33" t="s">
        <v>25</v>
      </c>
      <c r="D79" s="41"/>
      <c r="E79" s="41"/>
      <c r="F79" s="28" t="str">
        <f>E15</f>
        <v>TSK hlavního města Prahy, a.s.</v>
      </c>
      <c r="G79" s="41"/>
      <c r="H79" s="41"/>
      <c r="I79" s="33" t="s">
        <v>31</v>
      </c>
      <c r="J79" s="37" t="str">
        <f>E21</f>
        <v>Atelier PROMIKA s.r.o.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5.15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33" t="s">
        <v>34</v>
      </c>
      <c r="J80" s="37" t="str">
        <f>E24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0.32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11" customFormat="1" ht="29.28" customHeight="1">
      <c r="A82" s="178"/>
      <c r="B82" s="179"/>
      <c r="C82" s="180" t="s">
        <v>117</v>
      </c>
      <c r="D82" s="181" t="s">
        <v>57</v>
      </c>
      <c r="E82" s="181" t="s">
        <v>53</v>
      </c>
      <c r="F82" s="181" t="s">
        <v>54</v>
      </c>
      <c r="G82" s="181" t="s">
        <v>118</v>
      </c>
      <c r="H82" s="181" t="s">
        <v>119</v>
      </c>
      <c r="I82" s="181" t="s">
        <v>120</v>
      </c>
      <c r="J82" s="181" t="s">
        <v>104</v>
      </c>
      <c r="K82" s="182" t="s">
        <v>121</v>
      </c>
      <c r="L82" s="183"/>
      <c r="M82" s="93" t="s">
        <v>19</v>
      </c>
      <c r="N82" s="94" t="s">
        <v>42</v>
      </c>
      <c r="O82" s="94" t="s">
        <v>122</v>
      </c>
      <c r="P82" s="94" t="s">
        <v>123</v>
      </c>
      <c r="Q82" s="94" t="s">
        <v>124</v>
      </c>
      <c r="R82" s="94" t="s">
        <v>125</v>
      </c>
      <c r="S82" s="94" t="s">
        <v>126</v>
      </c>
      <c r="T82" s="95" t="s">
        <v>127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="2" customFormat="1" ht="22.8" customHeight="1">
      <c r="A83" s="39"/>
      <c r="B83" s="40"/>
      <c r="C83" s="100" t="s">
        <v>128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</f>
        <v>0</v>
      </c>
      <c r="Q83" s="97"/>
      <c r="R83" s="186">
        <f>R84</f>
        <v>2.1631399999999998</v>
      </c>
      <c r="S83" s="97"/>
      <c r="T83" s="187">
        <f>T84</f>
        <v>0.45000000000000001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71</v>
      </c>
      <c r="AU83" s="18" t="s">
        <v>105</v>
      </c>
      <c r="BK83" s="188">
        <f>BK84</f>
        <v>0</v>
      </c>
    </row>
    <row r="84" s="12" customFormat="1" ht="25.92" customHeight="1">
      <c r="A84" s="12"/>
      <c r="B84" s="189"/>
      <c r="C84" s="190"/>
      <c r="D84" s="191" t="s">
        <v>71</v>
      </c>
      <c r="E84" s="192" t="s">
        <v>129</v>
      </c>
      <c r="F84" s="192" t="s">
        <v>130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P85+P96+P200</f>
        <v>0</v>
      </c>
      <c r="Q84" s="197"/>
      <c r="R84" s="198">
        <f>R85+R96+R200</f>
        <v>2.1631399999999998</v>
      </c>
      <c r="S84" s="197"/>
      <c r="T84" s="199">
        <f>T85+T96+T200</f>
        <v>0.45000000000000001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80</v>
      </c>
      <c r="AT84" s="201" t="s">
        <v>71</v>
      </c>
      <c r="AU84" s="201" t="s">
        <v>72</v>
      </c>
      <c r="AY84" s="200" t="s">
        <v>131</v>
      </c>
      <c r="BK84" s="202">
        <f>BK85+BK96+BK200</f>
        <v>0</v>
      </c>
    </row>
    <row r="85" s="12" customFormat="1" ht="22.8" customHeight="1">
      <c r="A85" s="12"/>
      <c r="B85" s="189"/>
      <c r="C85" s="190"/>
      <c r="D85" s="191" t="s">
        <v>71</v>
      </c>
      <c r="E85" s="203" t="s">
        <v>138</v>
      </c>
      <c r="F85" s="203" t="s">
        <v>764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SUM(P86:P95)</f>
        <v>0</v>
      </c>
      <c r="Q85" s="197"/>
      <c r="R85" s="198">
        <f>SUM(R86:R95)</f>
        <v>0</v>
      </c>
      <c r="S85" s="197"/>
      <c r="T85" s="199">
        <f>SUM(T86:T95)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80</v>
      </c>
      <c r="AT85" s="201" t="s">
        <v>71</v>
      </c>
      <c r="AU85" s="201" t="s">
        <v>80</v>
      </c>
      <c r="AY85" s="200" t="s">
        <v>131</v>
      </c>
      <c r="BK85" s="202">
        <f>SUM(BK86:BK95)</f>
        <v>0</v>
      </c>
    </row>
    <row r="86" s="2" customFormat="1" ht="24.15" customHeight="1">
      <c r="A86" s="39"/>
      <c r="B86" s="40"/>
      <c r="C86" s="205" t="s">
        <v>80</v>
      </c>
      <c r="D86" s="205" t="s">
        <v>133</v>
      </c>
      <c r="E86" s="206" t="s">
        <v>765</v>
      </c>
      <c r="F86" s="207" t="s">
        <v>766</v>
      </c>
      <c r="G86" s="208" t="s">
        <v>147</v>
      </c>
      <c r="H86" s="209">
        <v>1</v>
      </c>
      <c r="I86" s="210"/>
      <c r="J86" s="211">
        <f>ROUND(I86*H86,2)</f>
        <v>0</v>
      </c>
      <c r="K86" s="207" t="s">
        <v>19</v>
      </c>
      <c r="L86" s="45"/>
      <c r="M86" s="212" t="s">
        <v>19</v>
      </c>
      <c r="N86" s="213" t="s">
        <v>43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138</v>
      </c>
      <c r="AT86" s="216" t="s">
        <v>133</v>
      </c>
      <c r="AU86" s="216" t="s">
        <v>82</v>
      </c>
      <c r="AY86" s="18" t="s">
        <v>131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80</v>
      </c>
      <c r="BK86" s="217">
        <f>ROUND(I86*H86,2)</f>
        <v>0</v>
      </c>
      <c r="BL86" s="18" t="s">
        <v>138</v>
      </c>
      <c r="BM86" s="216" t="s">
        <v>767</v>
      </c>
    </row>
    <row r="87" s="2" customFormat="1">
      <c r="A87" s="39"/>
      <c r="B87" s="40"/>
      <c r="C87" s="41"/>
      <c r="D87" s="218" t="s">
        <v>140</v>
      </c>
      <c r="E87" s="41"/>
      <c r="F87" s="219" t="s">
        <v>766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140</v>
      </c>
      <c r="AU87" s="18" t="s">
        <v>82</v>
      </c>
    </row>
    <row r="88" s="2" customFormat="1">
      <c r="A88" s="39"/>
      <c r="B88" s="40"/>
      <c r="C88" s="41"/>
      <c r="D88" s="218" t="s">
        <v>167</v>
      </c>
      <c r="E88" s="41"/>
      <c r="F88" s="244" t="s">
        <v>768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167</v>
      </c>
      <c r="AU88" s="18" t="s">
        <v>82</v>
      </c>
    </row>
    <row r="89" s="13" customFormat="1">
      <c r="A89" s="13"/>
      <c r="B89" s="223"/>
      <c r="C89" s="224"/>
      <c r="D89" s="218" t="s">
        <v>142</v>
      </c>
      <c r="E89" s="225" t="s">
        <v>19</v>
      </c>
      <c r="F89" s="226" t="s">
        <v>769</v>
      </c>
      <c r="G89" s="224"/>
      <c r="H89" s="225" t="s">
        <v>19</v>
      </c>
      <c r="I89" s="227"/>
      <c r="J89" s="224"/>
      <c r="K89" s="224"/>
      <c r="L89" s="228"/>
      <c r="M89" s="229"/>
      <c r="N89" s="230"/>
      <c r="O89" s="230"/>
      <c r="P89" s="230"/>
      <c r="Q89" s="230"/>
      <c r="R89" s="230"/>
      <c r="S89" s="230"/>
      <c r="T89" s="231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2" t="s">
        <v>142</v>
      </c>
      <c r="AU89" s="232" t="s">
        <v>82</v>
      </c>
      <c r="AV89" s="13" t="s">
        <v>80</v>
      </c>
      <c r="AW89" s="13" t="s">
        <v>33</v>
      </c>
      <c r="AX89" s="13" t="s">
        <v>72</v>
      </c>
      <c r="AY89" s="232" t="s">
        <v>131</v>
      </c>
    </row>
    <row r="90" s="14" customFormat="1">
      <c r="A90" s="14"/>
      <c r="B90" s="233"/>
      <c r="C90" s="234"/>
      <c r="D90" s="218" t="s">
        <v>142</v>
      </c>
      <c r="E90" s="235" t="s">
        <v>19</v>
      </c>
      <c r="F90" s="236" t="s">
        <v>770</v>
      </c>
      <c r="G90" s="234"/>
      <c r="H90" s="237">
        <v>1</v>
      </c>
      <c r="I90" s="238"/>
      <c r="J90" s="234"/>
      <c r="K90" s="234"/>
      <c r="L90" s="239"/>
      <c r="M90" s="240"/>
      <c r="N90" s="241"/>
      <c r="O90" s="241"/>
      <c r="P90" s="241"/>
      <c r="Q90" s="241"/>
      <c r="R90" s="241"/>
      <c r="S90" s="241"/>
      <c r="T90" s="242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3" t="s">
        <v>142</v>
      </c>
      <c r="AU90" s="243" t="s">
        <v>82</v>
      </c>
      <c r="AV90" s="14" t="s">
        <v>82</v>
      </c>
      <c r="AW90" s="14" t="s">
        <v>33</v>
      </c>
      <c r="AX90" s="14" t="s">
        <v>72</v>
      </c>
      <c r="AY90" s="243" t="s">
        <v>131</v>
      </c>
    </row>
    <row r="91" s="2" customFormat="1" ht="24.15" customHeight="1">
      <c r="A91" s="39"/>
      <c r="B91" s="40"/>
      <c r="C91" s="205" t="s">
        <v>82</v>
      </c>
      <c r="D91" s="205" t="s">
        <v>133</v>
      </c>
      <c r="E91" s="206" t="s">
        <v>771</v>
      </c>
      <c r="F91" s="207" t="s">
        <v>772</v>
      </c>
      <c r="G91" s="208" t="s">
        <v>147</v>
      </c>
      <c r="H91" s="209">
        <v>1</v>
      </c>
      <c r="I91" s="210"/>
      <c r="J91" s="211">
        <f>ROUND(I91*H91,2)</f>
        <v>0</v>
      </c>
      <c r="K91" s="207" t="s">
        <v>19</v>
      </c>
      <c r="L91" s="45"/>
      <c r="M91" s="212" t="s">
        <v>19</v>
      </c>
      <c r="N91" s="213" t="s">
        <v>43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138</v>
      </c>
      <c r="AT91" s="216" t="s">
        <v>133</v>
      </c>
      <c r="AU91" s="216" t="s">
        <v>82</v>
      </c>
      <c r="AY91" s="18" t="s">
        <v>131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80</v>
      </c>
      <c r="BK91" s="217">
        <f>ROUND(I91*H91,2)</f>
        <v>0</v>
      </c>
      <c r="BL91" s="18" t="s">
        <v>138</v>
      </c>
      <c r="BM91" s="216" t="s">
        <v>773</v>
      </c>
    </row>
    <row r="92" s="2" customFormat="1">
      <c r="A92" s="39"/>
      <c r="B92" s="40"/>
      <c r="C92" s="41"/>
      <c r="D92" s="218" t="s">
        <v>140</v>
      </c>
      <c r="E92" s="41"/>
      <c r="F92" s="219" t="s">
        <v>772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140</v>
      </c>
      <c r="AU92" s="18" t="s">
        <v>82</v>
      </c>
    </row>
    <row r="93" s="2" customFormat="1">
      <c r="A93" s="39"/>
      <c r="B93" s="40"/>
      <c r="C93" s="41"/>
      <c r="D93" s="218" t="s">
        <v>167</v>
      </c>
      <c r="E93" s="41"/>
      <c r="F93" s="244" t="s">
        <v>774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167</v>
      </c>
      <c r="AU93" s="18" t="s">
        <v>82</v>
      </c>
    </row>
    <row r="94" s="13" customFormat="1">
      <c r="A94" s="13"/>
      <c r="B94" s="223"/>
      <c r="C94" s="224"/>
      <c r="D94" s="218" t="s">
        <v>142</v>
      </c>
      <c r="E94" s="225" t="s">
        <v>19</v>
      </c>
      <c r="F94" s="226" t="s">
        <v>769</v>
      </c>
      <c r="G94" s="224"/>
      <c r="H94" s="225" t="s">
        <v>19</v>
      </c>
      <c r="I94" s="227"/>
      <c r="J94" s="224"/>
      <c r="K94" s="224"/>
      <c r="L94" s="228"/>
      <c r="M94" s="229"/>
      <c r="N94" s="230"/>
      <c r="O94" s="230"/>
      <c r="P94" s="230"/>
      <c r="Q94" s="230"/>
      <c r="R94" s="230"/>
      <c r="S94" s="230"/>
      <c r="T94" s="231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2" t="s">
        <v>142</v>
      </c>
      <c r="AU94" s="232" t="s">
        <v>82</v>
      </c>
      <c r="AV94" s="13" t="s">
        <v>80</v>
      </c>
      <c r="AW94" s="13" t="s">
        <v>33</v>
      </c>
      <c r="AX94" s="13" t="s">
        <v>72</v>
      </c>
      <c r="AY94" s="232" t="s">
        <v>131</v>
      </c>
    </row>
    <row r="95" s="14" customFormat="1">
      <c r="A95" s="14"/>
      <c r="B95" s="233"/>
      <c r="C95" s="234"/>
      <c r="D95" s="218" t="s">
        <v>142</v>
      </c>
      <c r="E95" s="235" t="s">
        <v>19</v>
      </c>
      <c r="F95" s="236" t="s">
        <v>775</v>
      </c>
      <c r="G95" s="234"/>
      <c r="H95" s="237">
        <v>1</v>
      </c>
      <c r="I95" s="238"/>
      <c r="J95" s="234"/>
      <c r="K95" s="234"/>
      <c r="L95" s="239"/>
      <c r="M95" s="240"/>
      <c r="N95" s="241"/>
      <c r="O95" s="241"/>
      <c r="P95" s="241"/>
      <c r="Q95" s="241"/>
      <c r="R95" s="241"/>
      <c r="S95" s="241"/>
      <c r="T95" s="242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3" t="s">
        <v>142</v>
      </c>
      <c r="AU95" s="243" t="s">
        <v>82</v>
      </c>
      <c r="AV95" s="14" t="s">
        <v>82</v>
      </c>
      <c r="AW95" s="14" t="s">
        <v>33</v>
      </c>
      <c r="AX95" s="14" t="s">
        <v>72</v>
      </c>
      <c r="AY95" s="243" t="s">
        <v>131</v>
      </c>
    </row>
    <row r="96" s="12" customFormat="1" ht="22.8" customHeight="1">
      <c r="A96" s="12"/>
      <c r="B96" s="189"/>
      <c r="C96" s="190"/>
      <c r="D96" s="191" t="s">
        <v>71</v>
      </c>
      <c r="E96" s="203" t="s">
        <v>189</v>
      </c>
      <c r="F96" s="203" t="s">
        <v>524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SUM(P97:P199)</f>
        <v>0</v>
      </c>
      <c r="Q96" s="197"/>
      <c r="R96" s="198">
        <f>SUM(R97:R199)</f>
        <v>2.1631399999999998</v>
      </c>
      <c r="S96" s="197"/>
      <c r="T96" s="199">
        <f>SUM(T97:T199)</f>
        <v>0.45000000000000001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80</v>
      </c>
      <c r="AT96" s="201" t="s">
        <v>71</v>
      </c>
      <c r="AU96" s="201" t="s">
        <v>80</v>
      </c>
      <c r="AY96" s="200" t="s">
        <v>131</v>
      </c>
      <c r="BK96" s="202">
        <f>SUM(BK97:BK199)</f>
        <v>0</v>
      </c>
    </row>
    <row r="97" s="2" customFormat="1" ht="24.15" customHeight="1">
      <c r="A97" s="39"/>
      <c r="B97" s="40"/>
      <c r="C97" s="205" t="s">
        <v>152</v>
      </c>
      <c r="D97" s="205" t="s">
        <v>133</v>
      </c>
      <c r="E97" s="206" t="s">
        <v>776</v>
      </c>
      <c r="F97" s="207" t="s">
        <v>777</v>
      </c>
      <c r="G97" s="208" t="s">
        <v>147</v>
      </c>
      <c r="H97" s="209">
        <v>18</v>
      </c>
      <c r="I97" s="210"/>
      <c r="J97" s="211">
        <f>ROUND(I97*H97,2)</f>
        <v>0</v>
      </c>
      <c r="K97" s="207" t="s">
        <v>137</v>
      </c>
      <c r="L97" s="45"/>
      <c r="M97" s="212" t="s">
        <v>19</v>
      </c>
      <c r="N97" s="213" t="s">
        <v>43</v>
      </c>
      <c r="O97" s="85"/>
      <c r="P97" s="214">
        <f>O97*H97</f>
        <v>0</v>
      </c>
      <c r="Q97" s="214">
        <v>0.00069999999999999999</v>
      </c>
      <c r="R97" s="214">
        <f>Q97*H97</f>
        <v>0.0126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138</v>
      </c>
      <c r="AT97" s="216" t="s">
        <v>133</v>
      </c>
      <c r="AU97" s="216" t="s">
        <v>82</v>
      </c>
      <c r="AY97" s="18" t="s">
        <v>131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80</v>
      </c>
      <c r="BK97" s="217">
        <f>ROUND(I97*H97,2)</f>
        <v>0</v>
      </c>
      <c r="BL97" s="18" t="s">
        <v>138</v>
      </c>
      <c r="BM97" s="216" t="s">
        <v>778</v>
      </c>
    </row>
    <row r="98" s="2" customFormat="1">
      <c r="A98" s="39"/>
      <c r="B98" s="40"/>
      <c r="C98" s="41"/>
      <c r="D98" s="218" t="s">
        <v>140</v>
      </c>
      <c r="E98" s="41"/>
      <c r="F98" s="219" t="s">
        <v>779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140</v>
      </c>
      <c r="AU98" s="18" t="s">
        <v>82</v>
      </c>
    </row>
    <row r="99" s="13" customFormat="1">
      <c r="A99" s="13"/>
      <c r="B99" s="223"/>
      <c r="C99" s="224"/>
      <c r="D99" s="218" t="s">
        <v>142</v>
      </c>
      <c r="E99" s="225" t="s">
        <v>19</v>
      </c>
      <c r="F99" s="226" t="s">
        <v>780</v>
      </c>
      <c r="G99" s="224"/>
      <c r="H99" s="225" t="s">
        <v>19</v>
      </c>
      <c r="I99" s="227"/>
      <c r="J99" s="224"/>
      <c r="K99" s="224"/>
      <c r="L99" s="228"/>
      <c r="M99" s="229"/>
      <c r="N99" s="230"/>
      <c r="O99" s="230"/>
      <c r="P99" s="230"/>
      <c r="Q99" s="230"/>
      <c r="R99" s="230"/>
      <c r="S99" s="230"/>
      <c r="T99" s="231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2" t="s">
        <v>142</v>
      </c>
      <c r="AU99" s="232" t="s">
        <v>82</v>
      </c>
      <c r="AV99" s="13" t="s">
        <v>80</v>
      </c>
      <c r="AW99" s="13" t="s">
        <v>33</v>
      </c>
      <c r="AX99" s="13" t="s">
        <v>72</v>
      </c>
      <c r="AY99" s="232" t="s">
        <v>131</v>
      </c>
    </row>
    <row r="100" s="14" customFormat="1">
      <c r="A100" s="14"/>
      <c r="B100" s="233"/>
      <c r="C100" s="234"/>
      <c r="D100" s="218" t="s">
        <v>142</v>
      </c>
      <c r="E100" s="235" t="s">
        <v>19</v>
      </c>
      <c r="F100" s="236" t="s">
        <v>781</v>
      </c>
      <c r="G100" s="234"/>
      <c r="H100" s="237">
        <v>9</v>
      </c>
      <c r="I100" s="238"/>
      <c r="J100" s="234"/>
      <c r="K100" s="234"/>
      <c r="L100" s="239"/>
      <c r="M100" s="240"/>
      <c r="N100" s="241"/>
      <c r="O100" s="241"/>
      <c r="P100" s="241"/>
      <c r="Q100" s="241"/>
      <c r="R100" s="241"/>
      <c r="S100" s="241"/>
      <c r="T100" s="242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3" t="s">
        <v>142</v>
      </c>
      <c r="AU100" s="243" t="s">
        <v>82</v>
      </c>
      <c r="AV100" s="14" t="s">
        <v>82</v>
      </c>
      <c r="AW100" s="14" t="s">
        <v>33</v>
      </c>
      <c r="AX100" s="14" t="s">
        <v>72</v>
      </c>
      <c r="AY100" s="243" t="s">
        <v>131</v>
      </c>
    </row>
    <row r="101" s="14" customFormat="1">
      <c r="A101" s="14"/>
      <c r="B101" s="233"/>
      <c r="C101" s="234"/>
      <c r="D101" s="218" t="s">
        <v>142</v>
      </c>
      <c r="E101" s="235" t="s">
        <v>19</v>
      </c>
      <c r="F101" s="236" t="s">
        <v>782</v>
      </c>
      <c r="G101" s="234"/>
      <c r="H101" s="237">
        <v>7</v>
      </c>
      <c r="I101" s="238"/>
      <c r="J101" s="234"/>
      <c r="K101" s="234"/>
      <c r="L101" s="239"/>
      <c r="M101" s="240"/>
      <c r="N101" s="241"/>
      <c r="O101" s="241"/>
      <c r="P101" s="241"/>
      <c r="Q101" s="241"/>
      <c r="R101" s="241"/>
      <c r="S101" s="241"/>
      <c r="T101" s="242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3" t="s">
        <v>142</v>
      </c>
      <c r="AU101" s="243" t="s">
        <v>82</v>
      </c>
      <c r="AV101" s="14" t="s">
        <v>82</v>
      </c>
      <c r="AW101" s="14" t="s">
        <v>33</v>
      </c>
      <c r="AX101" s="14" t="s">
        <v>72</v>
      </c>
      <c r="AY101" s="243" t="s">
        <v>131</v>
      </c>
    </row>
    <row r="102" s="14" customFormat="1">
      <c r="A102" s="14"/>
      <c r="B102" s="233"/>
      <c r="C102" s="234"/>
      <c r="D102" s="218" t="s">
        <v>142</v>
      </c>
      <c r="E102" s="235" t="s">
        <v>19</v>
      </c>
      <c r="F102" s="236" t="s">
        <v>783</v>
      </c>
      <c r="G102" s="234"/>
      <c r="H102" s="237">
        <v>2</v>
      </c>
      <c r="I102" s="238"/>
      <c r="J102" s="234"/>
      <c r="K102" s="234"/>
      <c r="L102" s="239"/>
      <c r="M102" s="240"/>
      <c r="N102" s="241"/>
      <c r="O102" s="241"/>
      <c r="P102" s="241"/>
      <c r="Q102" s="241"/>
      <c r="R102" s="241"/>
      <c r="S102" s="241"/>
      <c r="T102" s="242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3" t="s">
        <v>142</v>
      </c>
      <c r="AU102" s="243" t="s">
        <v>82</v>
      </c>
      <c r="AV102" s="14" t="s">
        <v>82</v>
      </c>
      <c r="AW102" s="14" t="s">
        <v>33</v>
      </c>
      <c r="AX102" s="14" t="s">
        <v>72</v>
      </c>
      <c r="AY102" s="243" t="s">
        <v>131</v>
      </c>
    </row>
    <row r="103" s="2" customFormat="1" ht="14.4" customHeight="1">
      <c r="A103" s="39"/>
      <c r="B103" s="40"/>
      <c r="C103" s="245" t="s">
        <v>138</v>
      </c>
      <c r="D103" s="245" t="s">
        <v>289</v>
      </c>
      <c r="E103" s="246" t="s">
        <v>784</v>
      </c>
      <c r="F103" s="247" t="s">
        <v>785</v>
      </c>
      <c r="G103" s="248" t="s">
        <v>147</v>
      </c>
      <c r="H103" s="249">
        <v>1</v>
      </c>
      <c r="I103" s="250"/>
      <c r="J103" s="251">
        <f>ROUND(I103*H103,2)</f>
        <v>0</v>
      </c>
      <c r="K103" s="247" t="s">
        <v>137</v>
      </c>
      <c r="L103" s="252"/>
      <c r="M103" s="253" t="s">
        <v>19</v>
      </c>
      <c r="N103" s="254" t="s">
        <v>43</v>
      </c>
      <c r="O103" s="85"/>
      <c r="P103" s="214">
        <f>O103*H103</f>
        <v>0</v>
      </c>
      <c r="Q103" s="214">
        <v>0.0050000000000000001</v>
      </c>
      <c r="R103" s="214">
        <f>Q103*H103</f>
        <v>0.0050000000000000001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182</v>
      </c>
      <c r="AT103" s="216" t="s">
        <v>289</v>
      </c>
      <c r="AU103" s="216" t="s">
        <v>82</v>
      </c>
      <c r="AY103" s="18" t="s">
        <v>131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80</v>
      </c>
      <c r="BK103" s="217">
        <f>ROUND(I103*H103,2)</f>
        <v>0</v>
      </c>
      <c r="BL103" s="18" t="s">
        <v>138</v>
      </c>
      <c r="BM103" s="216" t="s">
        <v>786</v>
      </c>
    </row>
    <row r="104" s="2" customFormat="1">
      <c r="A104" s="39"/>
      <c r="B104" s="40"/>
      <c r="C104" s="41"/>
      <c r="D104" s="218" t="s">
        <v>140</v>
      </c>
      <c r="E104" s="41"/>
      <c r="F104" s="219" t="s">
        <v>785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140</v>
      </c>
      <c r="AU104" s="18" t="s">
        <v>82</v>
      </c>
    </row>
    <row r="105" s="14" customFormat="1">
      <c r="A105" s="14"/>
      <c r="B105" s="233"/>
      <c r="C105" s="234"/>
      <c r="D105" s="218" t="s">
        <v>142</v>
      </c>
      <c r="E105" s="235" t="s">
        <v>19</v>
      </c>
      <c r="F105" s="236" t="s">
        <v>787</v>
      </c>
      <c r="G105" s="234"/>
      <c r="H105" s="237">
        <v>1</v>
      </c>
      <c r="I105" s="238"/>
      <c r="J105" s="234"/>
      <c r="K105" s="234"/>
      <c r="L105" s="239"/>
      <c r="M105" s="240"/>
      <c r="N105" s="241"/>
      <c r="O105" s="241"/>
      <c r="P105" s="241"/>
      <c r="Q105" s="241"/>
      <c r="R105" s="241"/>
      <c r="S105" s="241"/>
      <c r="T105" s="242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3" t="s">
        <v>142</v>
      </c>
      <c r="AU105" s="243" t="s">
        <v>82</v>
      </c>
      <c r="AV105" s="14" t="s">
        <v>82</v>
      </c>
      <c r="AW105" s="14" t="s">
        <v>33</v>
      </c>
      <c r="AX105" s="14" t="s">
        <v>72</v>
      </c>
      <c r="AY105" s="243" t="s">
        <v>131</v>
      </c>
    </row>
    <row r="106" s="2" customFormat="1" ht="14.4" customHeight="1">
      <c r="A106" s="39"/>
      <c r="B106" s="40"/>
      <c r="C106" s="245" t="s">
        <v>162</v>
      </c>
      <c r="D106" s="245" t="s">
        <v>289</v>
      </c>
      <c r="E106" s="246" t="s">
        <v>788</v>
      </c>
      <c r="F106" s="247" t="s">
        <v>789</v>
      </c>
      <c r="G106" s="248" t="s">
        <v>147</v>
      </c>
      <c r="H106" s="249">
        <v>4</v>
      </c>
      <c r="I106" s="250"/>
      <c r="J106" s="251">
        <f>ROUND(I106*H106,2)</f>
        <v>0</v>
      </c>
      <c r="K106" s="247" t="s">
        <v>137</v>
      </c>
      <c r="L106" s="252"/>
      <c r="M106" s="253" t="s">
        <v>19</v>
      </c>
      <c r="N106" s="254" t="s">
        <v>43</v>
      </c>
      <c r="O106" s="85"/>
      <c r="P106" s="214">
        <f>O106*H106</f>
        <v>0</v>
      </c>
      <c r="Q106" s="214">
        <v>0.0025000000000000001</v>
      </c>
      <c r="R106" s="214">
        <f>Q106*H106</f>
        <v>0.01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182</v>
      </c>
      <c r="AT106" s="216" t="s">
        <v>289</v>
      </c>
      <c r="AU106" s="216" t="s">
        <v>82</v>
      </c>
      <c r="AY106" s="18" t="s">
        <v>131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80</v>
      </c>
      <c r="BK106" s="217">
        <f>ROUND(I106*H106,2)</f>
        <v>0</v>
      </c>
      <c r="BL106" s="18" t="s">
        <v>138</v>
      </c>
      <c r="BM106" s="216" t="s">
        <v>790</v>
      </c>
    </row>
    <row r="107" s="2" customFormat="1">
      <c r="A107" s="39"/>
      <c r="B107" s="40"/>
      <c r="C107" s="41"/>
      <c r="D107" s="218" t="s">
        <v>140</v>
      </c>
      <c r="E107" s="41"/>
      <c r="F107" s="219" t="s">
        <v>789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140</v>
      </c>
      <c r="AU107" s="18" t="s">
        <v>82</v>
      </c>
    </row>
    <row r="108" s="14" customFormat="1">
      <c r="A108" s="14"/>
      <c r="B108" s="233"/>
      <c r="C108" s="234"/>
      <c r="D108" s="218" t="s">
        <v>142</v>
      </c>
      <c r="E108" s="235" t="s">
        <v>19</v>
      </c>
      <c r="F108" s="236" t="s">
        <v>791</v>
      </c>
      <c r="G108" s="234"/>
      <c r="H108" s="237">
        <v>4</v>
      </c>
      <c r="I108" s="238"/>
      <c r="J108" s="234"/>
      <c r="K108" s="234"/>
      <c r="L108" s="239"/>
      <c r="M108" s="240"/>
      <c r="N108" s="241"/>
      <c r="O108" s="241"/>
      <c r="P108" s="241"/>
      <c r="Q108" s="241"/>
      <c r="R108" s="241"/>
      <c r="S108" s="241"/>
      <c r="T108" s="242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3" t="s">
        <v>142</v>
      </c>
      <c r="AU108" s="243" t="s">
        <v>82</v>
      </c>
      <c r="AV108" s="14" t="s">
        <v>82</v>
      </c>
      <c r="AW108" s="14" t="s">
        <v>33</v>
      </c>
      <c r="AX108" s="14" t="s">
        <v>72</v>
      </c>
      <c r="AY108" s="243" t="s">
        <v>131</v>
      </c>
    </row>
    <row r="109" s="2" customFormat="1" ht="14.4" customHeight="1">
      <c r="A109" s="39"/>
      <c r="B109" s="40"/>
      <c r="C109" s="245" t="s">
        <v>170</v>
      </c>
      <c r="D109" s="245" t="s">
        <v>289</v>
      </c>
      <c r="E109" s="246" t="s">
        <v>792</v>
      </c>
      <c r="F109" s="247" t="s">
        <v>793</v>
      </c>
      <c r="G109" s="248" t="s">
        <v>147</v>
      </c>
      <c r="H109" s="249">
        <v>2</v>
      </c>
      <c r="I109" s="250"/>
      <c r="J109" s="251">
        <f>ROUND(I109*H109,2)</f>
        <v>0</v>
      </c>
      <c r="K109" s="247" t="s">
        <v>137</v>
      </c>
      <c r="L109" s="252"/>
      <c r="M109" s="253" t="s">
        <v>19</v>
      </c>
      <c r="N109" s="254" t="s">
        <v>43</v>
      </c>
      <c r="O109" s="85"/>
      <c r="P109" s="214">
        <f>O109*H109</f>
        <v>0</v>
      </c>
      <c r="Q109" s="214">
        <v>0.0050000000000000001</v>
      </c>
      <c r="R109" s="214">
        <f>Q109*H109</f>
        <v>0.01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182</v>
      </c>
      <c r="AT109" s="216" t="s">
        <v>289</v>
      </c>
      <c r="AU109" s="216" t="s">
        <v>82</v>
      </c>
      <c r="AY109" s="18" t="s">
        <v>131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80</v>
      </c>
      <c r="BK109" s="217">
        <f>ROUND(I109*H109,2)</f>
        <v>0</v>
      </c>
      <c r="BL109" s="18" t="s">
        <v>138</v>
      </c>
      <c r="BM109" s="216" t="s">
        <v>794</v>
      </c>
    </row>
    <row r="110" s="2" customFormat="1">
      <c r="A110" s="39"/>
      <c r="B110" s="40"/>
      <c r="C110" s="41"/>
      <c r="D110" s="218" t="s">
        <v>140</v>
      </c>
      <c r="E110" s="41"/>
      <c r="F110" s="219" t="s">
        <v>793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140</v>
      </c>
      <c r="AU110" s="18" t="s">
        <v>82</v>
      </c>
    </row>
    <row r="111" s="14" customFormat="1">
      <c r="A111" s="14"/>
      <c r="B111" s="233"/>
      <c r="C111" s="234"/>
      <c r="D111" s="218" t="s">
        <v>142</v>
      </c>
      <c r="E111" s="235" t="s">
        <v>19</v>
      </c>
      <c r="F111" s="236" t="s">
        <v>795</v>
      </c>
      <c r="G111" s="234"/>
      <c r="H111" s="237">
        <v>2</v>
      </c>
      <c r="I111" s="238"/>
      <c r="J111" s="234"/>
      <c r="K111" s="234"/>
      <c r="L111" s="239"/>
      <c r="M111" s="240"/>
      <c r="N111" s="241"/>
      <c r="O111" s="241"/>
      <c r="P111" s="241"/>
      <c r="Q111" s="241"/>
      <c r="R111" s="241"/>
      <c r="S111" s="241"/>
      <c r="T111" s="242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3" t="s">
        <v>142</v>
      </c>
      <c r="AU111" s="243" t="s">
        <v>82</v>
      </c>
      <c r="AV111" s="14" t="s">
        <v>82</v>
      </c>
      <c r="AW111" s="14" t="s">
        <v>33</v>
      </c>
      <c r="AX111" s="14" t="s">
        <v>72</v>
      </c>
      <c r="AY111" s="243" t="s">
        <v>131</v>
      </c>
    </row>
    <row r="112" s="2" customFormat="1" ht="24.15" customHeight="1">
      <c r="A112" s="39"/>
      <c r="B112" s="40"/>
      <c r="C112" s="245" t="s">
        <v>176</v>
      </c>
      <c r="D112" s="245" t="s">
        <v>289</v>
      </c>
      <c r="E112" s="246" t="s">
        <v>796</v>
      </c>
      <c r="F112" s="247" t="s">
        <v>797</v>
      </c>
      <c r="G112" s="248" t="s">
        <v>147</v>
      </c>
      <c r="H112" s="249">
        <v>9</v>
      </c>
      <c r="I112" s="250"/>
      <c r="J112" s="251">
        <f>ROUND(I112*H112,2)</f>
        <v>0</v>
      </c>
      <c r="K112" s="247" t="s">
        <v>137</v>
      </c>
      <c r="L112" s="252"/>
      <c r="M112" s="253" t="s">
        <v>19</v>
      </c>
      <c r="N112" s="254" t="s">
        <v>43</v>
      </c>
      <c r="O112" s="85"/>
      <c r="P112" s="214">
        <f>O112*H112</f>
        <v>0</v>
      </c>
      <c r="Q112" s="214">
        <v>0.0025000000000000001</v>
      </c>
      <c r="R112" s="214">
        <f>Q112*H112</f>
        <v>0.022499999999999999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182</v>
      </c>
      <c r="AT112" s="216" t="s">
        <v>289</v>
      </c>
      <c r="AU112" s="216" t="s">
        <v>82</v>
      </c>
      <c r="AY112" s="18" t="s">
        <v>131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80</v>
      </c>
      <c r="BK112" s="217">
        <f>ROUND(I112*H112,2)</f>
        <v>0</v>
      </c>
      <c r="BL112" s="18" t="s">
        <v>138</v>
      </c>
      <c r="BM112" s="216" t="s">
        <v>798</v>
      </c>
    </row>
    <row r="113" s="2" customFormat="1">
      <c r="A113" s="39"/>
      <c r="B113" s="40"/>
      <c r="C113" s="41"/>
      <c r="D113" s="218" t="s">
        <v>140</v>
      </c>
      <c r="E113" s="41"/>
      <c r="F113" s="219" t="s">
        <v>797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140</v>
      </c>
      <c r="AU113" s="18" t="s">
        <v>82</v>
      </c>
    </row>
    <row r="114" s="14" customFormat="1">
      <c r="A114" s="14"/>
      <c r="B114" s="233"/>
      <c r="C114" s="234"/>
      <c r="D114" s="218" t="s">
        <v>142</v>
      </c>
      <c r="E114" s="235" t="s">
        <v>19</v>
      </c>
      <c r="F114" s="236" t="s">
        <v>799</v>
      </c>
      <c r="G114" s="234"/>
      <c r="H114" s="237">
        <v>1</v>
      </c>
      <c r="I114" s="238"/>
      <c r="J114" s="234"/>
      <c r="K114" s="234"/>
      <c r="L114" s="239"/>
      <c r="M114" s="240"/>
      <c r="N114" s="241"/>
      <c r="O114" s="241"/>
      <c r="P114" s="241"/>
      <c r="Q114" s="241"/>
      <c r="R114" s="241"/>
      <c r="S114" s="241"/>
      <c r="T114" s="242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3" t="s">
        <v>142</v>
      </c>
      <c r="AU114" s="243" t="s">
        <v>82</v>
      </c>
      <c r="AV114" s="14" t="s">
        <v>82</v>
      </c>
      <c r="AW114" s="14" t="s">
        <v>33</v>
      </c>
      <c r="AX114" s="14" t="s">
        <v>72</v>
      </c>
      <c r="AY114" s="243" t="s">
        <v>131</v>
      </c>
    </row>
    <row r="115" s="14" customFormat="1">
      <c r="A115" s="14"/>
      <c r="B115" s="233"/>
      <c r="C115" s="234"/>
      <c r="D115" s="218" t="s">
        <v>142</v>
      </c>
      <c r="E115" s="235" t="s">
        <v>19</v>
      </c>
      <c r="F115" s="236" t="s">
        <v>800</v>
      </c>
      <c r="G115" s="234"/>
      <c r="H115" s="237">
        <v>1</v>
      </c>
      <c r="I115" s="238"/>
      <c r="J115" s="234"/>
      <c r="K115" s="234"/>
      <c r="L115" s="239"/>
      <c r="M115" s="240"/>
      <c r="N115" s="241"/>
      <c r="O115" s="241"/>
      <c r="P115" s="241"/>
      <c r="Q115" s="241"/>
      <c r="R115" s="241"/>
      <c r="S115" s="241"/>
      <c r="T115" s="242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3" t="s">
        <v>142</v>
      </c>
      <c r="AU115" s="243" t="s">
        <v>82</v>
      </c>
      <c r="AV115" s="14" t="s">
        <v>82</v>
      </c>
      <c r="AW115" s="14" t="s">
        <v>33</v>
      </c>
      <c r="AX115" s="14" t="s">
        <v>72</v>
      </c>
      <c r="AY115" s="243" t="s">
        <v>131</v>
      </c>
    </row>
    <row r="116" s="14" customFormat="1">
      <c r="A116" s="14"/>
      <c r="B116" s="233"/>
      <c r="C116" s="234"/>
      <c r="D116" s="218" t="s">
        <v>142</v>
      </c>
      <c r="E116" s="235" t="s">
        <v>19</v>
      </c>
      <c r="F116" s="236" t="s">
        <v>801</v>
      </c>
      <c r="G116" s="234"/>
      <c r="H116" s="237">
        <v>1</v>
      </c>
      <c r="I116" s="238"/>
      <c r="J116" s="234"/>
      <c r="K116" s="234"/>
      <c r="L116" s="239"/>
      <c r="M116" s="240"/>
      <c r="N116" s="241"/>
      <c r="O116" s="241"/>
      <c r="P116" s="241"/>
      <c r="Q116" s="241"/>
      <c r="R116" s="241"/>
      <c r="S116" s="241"/>
      <c r="T116" s="242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3" t="s">
        <v>142</v>
      </c>
      <c r="AU116" s="243" t="s">
        <v>82</v>
      </c>
      <c r="AV116" s="14" t="s">
        <v>82</v>
      </c>
      <c r="AW116" s="14" t="s">
        <v>33</v>
      </c>
      <c r="AX116" s="14" t="s">
        <v>72</v>
      </c>
      <c r="AY116" s="243" t="s">
        <v>131</v>
      </c>
    </row>
    <row r="117" s="14" customFormat="1">
      <c r="A117" s="14"/>
      <c r="B117" s="233"/>
      <c r="C117" s="234"/>
      <c r="D117" s="218" t="s">
        <v>142</v>
      </c>
      <c r="E117" s="235" t="s">
        <v>19</v>
      </c>
      <c r="F117" s="236" t="s">
        <v>802</v>
      </c>
      <c r="G117" s="234"/>
      <c r="H117" s="237">
        <v>1</v>
      </c>
      <c r="I117" s="238"/>
      <c r="J117" s="234"/>
      <c r="K117" s="234"/>
      <c r="L117" s="239"/>
      <c r="M117" s="240"/>
      <c r="N117" s="241"/>
      <c r="O117" s="241"/>
      <c r="P117" s="241"/>
      <c r="Q117" s="241"/>
      <c r="R117" s="241"/>
      <c r="S117" s="241"/>
      <c r="T117" s="242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3" t="s">
        <v>142</v>
      </c>
      <c r="AU117" s="243" t="s">
        <v>82</v>
      </c>
      <c r="AV117" s="14" t="s">
        <v>82</v>
      </c>
      <c r="AW117" s="14" t="s">
        <v>33</v>
      </c>
      <c r="AX117" s="14" t="s">
        <v>72</v>
      </c>
      <c r="AY117" s="243" t="s">
        <v>131</v>
      </c>
    </row>
    <row r="118" s="14" customFormat="1">
      <c r="A118" s="14"/>
      <c r="B118" s="233"/>
      <c r="C118" s="234"/>
      <c r="D118" s="218" t="s">
        <v>142</v>
      </c>
      <c r="E118" s="235" t="s">
        <v>19</v>
      </c>
      <c r="F118" s="236" t="s">
        <v>803</v>
      </c>
      <c r="G118" s="234"/>
      <c r="H118" s="237">
        <v>1</v>
      </c>
      <c r="I118" s="238"/>
      <c r="J118" s="234"/>
      <c r="K118" s="234"/>
      <c r="L118" s="239"/>
      <c r="M118" s="240"/>
      <c r="N118" s="241"/>
      <c r="O118" s="241"/>
      <c r="P118" s="241"/>
      <c r="Q118" s="241"/>
      <c r="R118" s="241"/>
      <c r="S118" s="241"/>
      <c r="T118" s="242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3" t="s">
        <v>142</v>
      </c>
      <c r="AU118" s="243" t="s">
        <v>82</v>
      </c>
      <c r="AV118" s="14" t="s">
        <v>82</v>
      </c>
      <c r="AW118" s="14" t="s">
        <v>33</v>
      </c>
      <c r="AX118" s="14" t="s">
        <v>72</v>
      </c>
      <c r="AY118" s="243" t="s">
        <v>131</v>
      </c>
    </row>
    <row r="119" s="14" customFormat="1">
      <c r="A119" s="14"/>
      <c r="B119" s="233"/>
      <c r="C119" s="234"/>
      <c r="D119" s="218" t="s">
        <v>142</v>
      </c>
      <c r="E119" s="235" t="s">
        <v>19</v>
      </c>
      <c r="F119" s="236" t="s">
        <v>804</v>
      </c>
      <c r="G119" s="234"/>
      <c r="H119" s="237">
        <v>2</v>
      </c>
      <c r="I119" s="238"/>
      <c r="J119" s="234"/>
      <c r="K119" s="234"/>
      <c r="L119" s="239"/>
      <c r="M119" s="240"/>
      <c r="N119" s="241"/>
      <c r="O119" s="241"/>
      <c r="P119" s="241"/>
      <c r="Q119" s="241"/>
      <c r="R119" s="241"/>
      <c r="S119" s="241"/>
      <c r="T119" s="242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3" t="s">
        <v>142</v>
      </c>
      <c r="AU119" s="243" t="s">
        <v>82</v>
      </c>
      <c r="AV119" s="14" t="s">
        <v>82</v>
      </c>
      <c r="AW119" s="14" t="s">
        <v>33</v>
      </c>
      <c r="AX119" s="14" t="s">
        <v>72</v>
      </c>
      <c r="AY119" s="243" t="s">
        <v>131</v>
      </c>
    </row>
    <row r="120" s="14" customFormat="1">
      <c r="A120" s="14"/>
      <c r="B120" s="233"/>
      <c r="C120" s="234"/>
      <c r="D120" s="218" t="s">
        <v>142</v>
      </c>
      <c r="E120" s="235" t="s">
        <v>19</v>
      </c>
      <c r="F120" s="236" t="s">
        <v>805</v>
      </c>
      <c r="G120" s="234"/>
      <c r="H120" s="237">
        <v>1</v>
      </c>
      <c r="I120" s="238"/>
      <c r="J120" s="234"/>
      <c r="K120" s="234"/>
      <c r="L120" s="239"/>
      <c r="M120" s="240"/>
      <c r="N120" s="241"/>
      <c r="O120" s="241"/>
      <c r="P120" s="241"/>
      <c r="Q120" s="241"/>
      <c r="R120" s="241"/>
      <c r="S120" s="241"/>
      <c r="T120" s="242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3" t="s">
        <v>142</v>
      </c>
      <c r="AU120" s="243" t="s">
        <v>82</v>
      </c>
      <c r="AV120" s="14" t="s">
        <v>82</v>
      </c>
      <c r="AW120" s="14" t="s">
        <v>33</v>
      </c>
      <c r="AX120" s="14" t="s">
        <v>72</v>
      </c>
      <c r="AY120" s="243" t="s">
        <v>131</v>
      </c>
    </row>
    <row r="121" s="14" customFormat="1">
      <c r="A121" s="14"/>
      <c r="B121" s="233"/>
      <c r="C121" s="234"/>
      <c r="D121" s="218" t="s">
        <v>142</v>
      </c>
      <c r="E121" s="235" t="s">
        <v>19</v>
      </c>
      <c r="F121" s="236" t="s">
        <v>806</v>
      </c>
      <c r="G121" s="234"/>
      <c r="H121" s="237">
        <v>1</v>
      </c>
      <c r="I121" s="238"/>
      <c r="J121" s="234"/>
      <c r="K121" s="234"/>
      <c r="L121" s="239"/>
      <c r="M121" s="240"/>
      <c r="N121" s="241"/>
      <c r="O121" s="241"/>
      <c r="P121" s="241"/>
      <c r="Q121" s="241"/>
      <c r="R121" s="241"/>
      <c r="S121" s="241"/>
      <c r="T121" s="242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3" t="s">
        <v>142</v>
      </c>
      <c r="AU121" s="243" t="s">
        <v>82</v>
      </c>
      <c r="AV121" s="14" t="s">
        <v>82</v>
      </c>
      <c r="AW121" s="14" t="s">
        <v>33</v>
      </c>
      <c r="AX121" s="14" t="s">
        <v>72</v>
      </c>
      <c r="AY121" s="243" t="s">
        <v>131</v>
      </c>
    </row>
    <row r="122" s="2" customFormat="1" ht="24.15" customHeight="1">
      <c r="A122" s="39"/>
      <c r="B122" s="40"/>
      <c r="C122" s="245" t="s">
        <v>182</v>
      </c>
      <c r="D122" s="245" t="s">
        <v>289</v>
      </c>
      <c r="E122" s="246" t="s">
        <v>807</v>
      </c>
      <c r="F122" s="247" t="s">
        <v>808</v>
      </c>
      <c r="G122" s="248" t="s">
        <v>147</v>
      </c>
      <c r="H122" s="249">
        <v>1</v>
      </c>
      <c r="I122" s="250"/>
      <c r="J122" s="251">
        <f>ROUND(I122*H122,2)</f>
        <v>0</v>
      </c>
      <c r="K122" s="247" t="s">
        <v>137</v>
      </c>
      <c r="L122" s="252"/>
      <c r="M122" s="253" t="s">
        <v>19</v>
      </c>
      <c r="N122" s="254" t="s">
        <v>43</v>
      </c>
      <c r="O122" s="85"/>
      <c r="P122" s="214">
        <f>O122*H122</f>
        <v>0</v>
      </c>
      <c r="Q122" s="214">
        <v>0.0025999999999999999</v>
      </c>
      <c r="R122" s="214">
        <f>Q122*H122</f>
        <v>0.0025999999999999999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182</v>
      </c>
      <c r="AT122" s="216" t="s">
        <v>289</v>
      </c>
      <c r="AU122" s="216" t="s">
        <v>82</v>
      </c>
      <c r="AY122" s="18" t="s">
        <v>131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80</v>
      </c>
      <c r="BK122" s="217">
        <f>ROUND(I122*H122,2)</f>
        <v>0</v>
      </c>
      <c r="BL122" s="18" t="s">
        <v>138</v>
      </c>
      <c r="BM122" s="216" t="s">
        <v>809</v>
      </c>
    </row>
    <row r="123" s="2" customFormat="1">
      <c r="A123" s="39"/>
      <c r="B123" s="40"/>
      <c r="C123" s="41"/>
      <c r="D123" s="218" t="s">
        <v>140</v>
      </c>
      <c r="E123" s="41"/>
      <c r="F123" s="219" t="s">
        <v>808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140</v>
      </c>
      <c r="AU123" s="18" t="s">
        <v>82</v>
      </c>
    </row>
    <row r="124" s="14" customFormat="1">
      <c r="A124" s="14"/>
      <c r="B124" s="233"/>
      <c r="C124" s="234"/>
      <c r="D124" s="218" t="s">
        <v>142</v>
      </c>
      <c r="E124" s="235" t="s">
        <v>19</v>
      </c>
      <c r="F124" s="236" t="s">
        <v>810</v>
      </c>
      <c r="G124" s="234"/>
      <c r="H124" s="237">
        <v>1</v>
      </c>
      <c r="I124" s="238"/>
      <c r="J124" s="234"/>
      <c r="K124" s="234"/>
      <c r="L124" s="239"/>
      <c r="M124" s="240"/>
      <c r="N124" s="241"/>
      <c r="O124" s="241"/>
      <c r="P124" s="241"/>
      <c r="Q124" s="241"/>
      <c r="R124" s="241"/>
      <c r="S124" s="241"/>
      <c r="T124" s="242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3" t="s">
        <v>142</v>
      </c>
      <c r="AU124" s="243" t="s">
        <v>82</v>
      </c>
      <c r="AV124" s="14" t="s">
        <v>82</v>
      </c>
      <c r="AW124" s="14" t="s">
        <v>33</v>
      </c>
      <c r="AX124" s="14" t="s">
        <v>72</v>
      </c>
      <c r="AY124" s="243" t="s">
        <v>131</v>
      </c>
    </row>
    <row r="125" s="2" customFormat="1" ht="14.4" customHeight="1">
      <c r="A125" s="39"/>
      <c r="B125" s="40"/>
      <c r="C125" s="245" t="s">
        <v>189</v>
      </c>
      <c r="D125" s="245" t="s">
        <v>289</v>
      </c>
      <c r="E125" s="246" t="s">
        <v>811</v>
      </c>
      <c r="F125" s="247" t="s">
        <v>812</v>
      </c>
      <c r="G125" s="248" t="s">
        <v>147</v>
      </c>
      <c r="H125" s="249">
        <v>1</v>
      </c>
      <c r="I125" s="250"/>
      <c r="J125" s="251">
        <f>ROUND(I125*H125,2)</f>
        <v>0</v>
      </c>
      <c r="K125" s="247" t="s">
        <v>137</v>
      </c>
      <c r="L125" s="252"/>
      <c r="M125" s="253" t="s">
        <v>19</v>
      </c>
      <c r="N125" s="254" t="s">
        <v>43</v>
      </c>
      <c r="O125" s="85"/>
      <c r="P125" s="214">
        <f>O125*H125</f>
        <v>0</v>
      </c>
      <c r="Q125" s="214">
        <v>0.0035000000000000001</v>
      </c>
      <c r="R125" s="214">
        <f>Q125*H125</f>
        <v>0.0035000000000000001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182</v>
      </c>
      <c r="AT125" s="216" t="s">
        <v>289</v>
      </c>
      <c r="AU125" s="216" t="s">
        <v>82</v>
      </c>
      <c r="AY125" s="18" t="s">
        <v>131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80</v>
      </c>
      <c r="BK125" s="217">
        <f>ROUND(I125*H125,2)</f>
        <v>0</v>
      </c>
      <c r="BL125" s="18" t="s">
        <v>138</v>
      </c>
      <c r="BM125" s="216" t="s">
        <v>813</v>
      </c>
    </row>
    <row r="126" s="2" customFormat="1">
      <c r="A126" s="39"/>
      <c r="B126" s="40"/>
      <c r="C126" s="41"/>
      <c r="D126" s="218" t="s">
        <v>140</v>
      </c>
      <c r="E126" s="41"/>
      <c r="F126" s="219" t="s">
        <v>812</v>
      </c>
      <c r="G126" s="41"/>
      <c r="H126" s="41"/>
      <c r="I126" s="220"/>
      <c r="J126" s="41"/>
      <c r="K126" s="41"/>
      <c r="L126" s="45"/>
      <c r="M126" s="221"/>
      <c r="N126" s="222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140</v>
      </c>
      <c r="AU126" s="18" t="s">
        <v>82</v>
      </c>
    </row>
    <row r="127" s="14" customFormat="1">
      <c r="A127" s="14"/>
      <c r="B127" s="233"/>
      <c r="C127" s="234"/>
      <c r="D127" s="218" t="s">
        <v>142</v>
      </c>
      <c r="E127" s="235" t="s">
        <v>19</v>
      </c>
      <c r="F127" s="236" t="s">
        <v>799</v>
      </c>
      <c r="G127" s="234"/>
      <c r="H127" s="237">
        <v>1</v>
      </c>
      <c r="I127" s="238"/>
      <c r="J127" s="234"/>
      <c r="K127" s="234"/>
      <c r="L127" s="239"/>
      <c r="M127" s="240"/>
      <c r="N127" s="241"/>
      <c r="O127" s="241"/>
      <c r="P127" s="241"/>
      <c r="Q127" s="241"/>
      <c r="R127" s="241"/>
      <c r="S127" s="241"/>
      <c r="T127" s="242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3" t="s">
        <v>142</v>
      </c>
      <c r="AU127" s="243" t="s">
        <v>82</v>
      </c>
      <c r="AV127" s="14" t="s">
        <v>82</v>
      </c>
      <c r="AW127" s="14" t="s">
        <v>33</v>
      </c>
      <c r="AX127" s="14" t="s">
        <v>72</v>
      </c>
      <c r="AY127" s="243" t="s">
        <v>131</v>
      </c>
    </row>
    <row r="128" s="2" customFormat="1" ht="24.15" customHeight="1">
      <c r="A128" s="39"/>
      <c r="B128" s="40"/>
      <c r="C128" s="205" t="s">
        <v>197</v>
      </c>
      <c r="D128" s="205" t="s">
        <v>133</v>
      </c>
      <c r="E128" s="206" t="s">
        <v>814</v>
      </c>
      <c r="F128" s="207" t="s">
        <v>815</v>
      </c>
      <c r="G128" s="208" t="s">
        <v>147</v>
      </c>
      <c r="H128" s="209">
        <v>2</v>
      </c>
      <c r="I128" s="210"/>
      <c r="J128" s="211">
        <f>ROUND(I128*H128,2)</f>
        <v>0</v>
      </c>
      <c r="K128" s="207" t="s">
        <v>19</v>
      </c>
      <c r="L128" s="45"/>
      <c r="M128" s="212" t="s">
        <v>19</v>
      </c>
      <c r="N128" s="213" t="s">
        <v>43</v>
      </c>
      <c r="O128" s="85"/>
      <c r="P128" s="214">
        <f>O128*H128</f>
        <v>0</v>
      </c>
      <c r="Q128" s="214">
        <v>0.00069999999999999999</v>
      </c>
      <c r="R128" s="214">
        <f>Q128*H128</f>
        <v>0.0014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138</v>
      </c>
      <c r="AT128" s="216" t="s">
        <v>133</v>
      </c>
      <c r="AU128" s="216" t="s">
        <v>82</v>
      </c>
      <c r="AY128" s="18" t="s">
        <v>131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80</v>
      </c>
      <c r="BK128" s="217">
        <f>ROUND(I128*H128,2)</f>
        <v>0</v>
      </c>
      <c r="BL128" s="18" t="s">
        <v>138</v>
      </c>
      <c r="BM128" s="216" t="s">
        <v>816</v>
      </c>
    </row>
    <row r="129" s="2" customFormat="1">
      <c r="A129" s="39"/>
      <c r="B129" s="40"/>
      <c r="C129" s="41"/>
      <c r="D129" s="218" t="s">
        <v>140</v>
      </c>
      <c r="E129" s="41"/>
      <c r="F129" s="219" t="s">
        <v>815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140</v>
      </c>
      <c r="AU129" s="18" t="s">
        <v>82</v>
      </c>
    </row>
    <row r="130" s="2" customFormat="1">
      <c r="A130" s="39"/>
      <c r="B130" s="40"/>
      <c r="C130" s="41"/>
      <c r="D130" s="218" t="s">
        <v>167</v>
      </c>
      <c r="E130" s="41"/>
      <c r="F130" s="244" t="s">
        <v>768</v>
      </c>
      <c r="G130" s="41"/>
      <c r="H130" s="41"/>
      <c r="I130" s="220"/>
      <c r="J130" s="41"/>
      <c r="K130" s="41"/>
      <c r="L130" s="45"/>
      <c r="M130" s="221"/>
      <c r="N130" s="222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167</v>
      </c>
      <c r="AU130" s="18" t="s">
        <v>82</v>
      </c>
    </row>
    <row r="131" s="13" customFormat="1">
      <c r="A131" s="13"/>
      <c r="B131" s="223"/>
      <c r="C131" s="224"/>
      <c r="D131" s="218" t="s">
        <v>142</v>
      </c>
      <c r="E131" s="225" t="s">
        <v>19</v>
      </c>
      <c r="F131" s="226" t="s">
        <v>780</v>
      </c>
      <c r="G131" s="224"/>
      <c r="H131" s="225" t="s">
        <v>19</v>
      </c>
      <c r="I131" s="227"/>
      <c r="J131" s="224"/>
      <c r="K131" s="224"/>
      <c r="L131" s="228"/>
      <c r="M131" s="229"/>
      <c r="N131" s="230"/>
      <c r="O131" s="230"/>
      <c r="P131" s="230"/>
      <c r="Q131" s="230"/>
      <c r="R131" s="230"/>
      <c r="S131" s="230"/>
      <c r="T131" s="23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2" t="s">
        <v>142</v>
      </c>
      <c r="AU131" s="232" t="s">
        <v>82</v>
      </c>
      <c r="AV131" s="13" t="s">
        <v>80</v>
      </c>
      <c r="AW131" s="13" t="s">
        <v>33</v>
      </c>
      <c r="AX131" s="13" t="s">
        <v>72</v>
      </c>
      <c r="AY131" s="232" t="s">
        <v>131</v>
      </c>
    </row>
    <row r="132" s="14" customFormat="1">
      <c r="A132" s="14"/>
      <c r="B132" s="233"/>
      <c r="C132" s="234"/>
      <c r="D132" s="218" t="s">
        <v>142</v>
      </c>
      <c r="E132" s="235" t="s">
        <v>19</v>
      </c>
      <c r="F132" s="236" t="s">
        <v>817</v>
      </c>
      <c r="G132" s="234"/>
      <c r="H132" s="237">
        <v>2</v>
      </c>
      <c r="I132" s="238"/>
      <c r="J132" s="234"/>
      <c r="K132" s="234"/>
      <c r="L132" s="239"/>
      <c r="M132" s="240"/>
      <c r="N132" s="241"/>
      <c r="O132" s="241"/>
      <c r="P132" s="241"/>
      <c r="Q132" s="241"/>
      <c r="R132" s="241"/>
      <c r="S132" s="241"/>
      <c r="T132" s="242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3" t="s">
        <v>142</v>
      </c>
      <c r="AU132" s="243" t="s">
        <v>82</v>
      </c>
      <c r="AV132" s="14" t="s">
        <v>82</v>
      </c>
      <c r="AW132" s="14" t="s">
        <v>33</v>
      </c>
      <c r="AX132" s="14" t="s">
        <v>72</v>
      </c>
      <c r="AY132" s="243" t="s">
        <v>131</v>
      </c>
    </row>
    <row r="133" s="2" customFormat="1" ht="24.15" customHeight="1">
      <c r="A133" s="39"/>
      <c r="B133" s="40"/>
      <c r="C133" s="245" t="s">
        <v>203</v>
      </c>
      <c r="D133" s="245" t="s">
        <v>289</v>
      </c>
      <c r="E133" s="246" t="s">
        <v>818</v>
      </c>
      <c r="F133" s="247" t="s">
        <v>819</v>
      </c>
      <c r="G133" s="248" t="s">
        <v>147</v>
      </c>
      <c r="H133" s="249">
        <v>2</v>
      </c>
      <c r="I133" s="250"/>
      <c r="J133" s="251">
        <f>ROUND(I133*H133,2)</f>
        <v>0</v>
      </c>
      <c r="K133" s="247" t="s">
        <v>19</v>
      </c>
      <c r="L133" s="252"/>
      <c r="M133" s="253" t="s">
        <v>19</v>
      </c>
      <c r="N133" s="254" t="s">
        <v>43</v>
      </c>
      <c r="O133" s="85"/>
      <c r="P133" s="214">
        <f>O133*H133</f>
        <v>0</v>
      </c>
      <c r="Q133" s="214">
        <v>0.0012999999999999999</v>
      </c>
      <c r="R133" s="214">
        <f>Q133*H133</f>
        <v>0.0025999999999999999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182</v>
      </c>
      <c r="AT133" s="216" t="s">
        <v>289</v>
      </c>
      <c r="AU133" s="216" t="s">
        <v>82</v>
      </c>
      <c r="AY133" s="18" t="s">
        <v>131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80</v>
      </c>
      <c r="BK133" s="217">
        <f>ROUND(I133*H133,2)</f>
        <v>0</v>
      </c>
      <c r="BL133" s="18" t="s">
        <v>138</v>
      </c>
      <c r="BM133" s="216" t="s">
        <v>820</v>
      </c>
    </row>
    <row r="134" s="2" customFormat="1">
      <c r="A134" s="39"/>
      <c r="B134" s="40"/>
      <c r="C134" s="41"/>
      <c r="D134" s="218" t="s">
        <v>140</v>
      </c>
      <c r="E134" s="41"/>
      <c r="F134" s="219" t="s">
        <v>819</v>
      </c>
      <c r="G134" s="41"/>
      <c r="H134" s="41"/>
      <c r="I134" s="220"/>
      <c r="J134" s="41"/>
      <c r="K134" s="41"/>
      <c r="L134" s="45"/>
      <c r="M134" s="221"/>
      <c r="N134" s="222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140</v>
      </c>
      <c r="AU134" s="18" t="s">
        <v>82</v>
      </c>
    </row>
    <row r="135" s="14" customFormat="1">
      <c r="A135" s="14"/>
      <c r="B135" s="233"/>
      <c r="C135" s="234"/>
      <c r="D135" s="218" t="s">
        <v>142</v>
      </c>
      <c r="E135" s="235" t="s">
        <v>19</v>
      </c>
      <c r="F135" s="236" t="s">
        <v>821</v>
      </c>
      <c r="G135" s="234"/>
      <c r="H135" s="237">
        <v>1</v>
      </c>
      <c r="I135" s="238"/>
      <c r="J135" s="234"/>
      <c r="K135" s="234"/>
      <c r="L135" s="239"/>
      <c r="M135" s="240"/>
      <c r="N135" s="241"/>
      <c r="O135" s="241"/>
      <c r="P135" s="241"/>
      <c r="Q135" s="241"/>
      <c r="R135" s="241"/>
      <c r="S135" s="241"/>
      <c r="T135" s="24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3" t="s">
        <v>142</v>
      </c>
      <c r="AU135" s="243" t="s">
        <v>82</v>
      </c>
      <c r="AV135" s="14" t="s">
        <v>82</v>
      </c>
      <c r="AW135" s="14" t="s">
        <v>33</v>
      </c>
      <c r="AX135" s="14" t="s">
        <v>72</v>
      </c>
      <c r="AY135" s="243" t="s">
        <v>131</v>
      </c>
    </row>
    <row r="136" s="14" customFormat="1">
      <c r="A136" s="14"/>
      <c r="B136" s="233"/>
      <c r="C136" s="234"/>
      <c r="D136" s="218" t="s">
        <v>142</v>
      </c>
      <c r="E136" s="235" t="s">
        <v>19</v>
      </c>
      <c r="F136" s="236" t="s">
        <v>822</v>
      </c>
      <c r="G136" s="234"/>
      <c r="H136" s="237">
        <v>1</v>
      </c>
      <c r="I136" s="238"/>
      <c r="J136" s="234"/>
      <c r="K136" s="234"/>
      <c r="L136" s="239"/>
      <c r="M136" s="240"/>
      <c r="N136" s="241"/>
      <c r="O136" s="241"/>
      <c r="P136" s="241"/>
      <c r="Q136" s="241"/>
      <c r="R136" s="241"/>
      <c r="S136" s="241"/>
      <c r="T136" s="24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3" t="s">
        <v>142</v>
      </c>
      <c r="AU136" s="243" t="s">
        <v>82</v>
      </c>
      <c r="AV136" s="14" t="s">
        <v>82</v>
      </c>
      <c r="AW136" s="14" t="s">
        <v>33</v>
      </c>
      <c r="AX136" s="14" t="s">
        <v>72</v>
      </c>
      <c r="AY136" s="243" t="s">
        <v>131</v>
      </c>
    </row>
    <row r="137" s="2" customFormat="1" ht="24.15" customHeight="1">
      <c r="A137" s="39"/>
      <c r="B137" s="40"/>
      <c r="C137" s="205" t="s">
        <v>210</v>
      </c>
      <c r="D137" s="205" t="s">
        <v>133</v>
      </c>
      <c r="E137" s="206" t="s">
        <v>823</v>
      </c>
      <c r="F137" s="207" t="s">
        <v>824</v>
      </c>
      <c r="G137" s="208" t="s">
        <v>147</v>
      </c>
      <c r="H137" s="209">
        <v>2</v>
      </c>
      <c r="I137" s="210"/>
      <c r="J137" s="211">
        <f>ROUND(I137*H137,2)</f>
        <v>0</v>
      </c>
      <c r="K137" s="207" t="s">
        <v>19</v>
      </c>
      <c r="L137" s="45"/>
      <c r="M137" s="212" t="s">
        <v>19</v>
      </c>
      <c r="N137" s="213" t="s">
        <v>43</v>
      </c>
      <c r="O137" s="85"/>
      <c r="P137" s="214">
        <f>O137*H137</f>
        <v>0</v>
      </c>
      <c r="Q137" s="214">
        <v>0.0010499999999999999</v>
      </c>
      <c r="R137" s="214">
        <f>Q137*H137</f>
        <v>0.0020999999999999999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138</v>
      </c>
      <c r="AT137" s="216" t="s">
        <v>133</v>
      </c>
      <c r="AU137" s="216" t="s">
        <v>82</v>
      </c>
      <c r="AY137" s="18" t="s">
        <v>131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80</v>
      </c>
      <c r="BK137" s="217">
        <f>ROUND(I137*H137,2)</f>
        <v>0</v>
      </c>
      <c r="BL137" s="18" t="s">
        <v>138</v>
      </c>
      <c r="BM137" s="216" t="s">
        <v>825</v>
      </c>
    </row>
    <row r="138" s="2" customFormat="1">
      <c r="A138" s="39"/>
      <c r="B138" s="40"/>
      <c r="C138" s="41"/>
      <c r="D138" s="218" t="s">
        <v>140</v>
      </c>
      <c r="E138" s="41"/>
      <c r="F138" s="219" t="s">
        <v>826</v>
      </c>
      <c r="G138" s="41"/>
      <c r="H138" s="41"/>
      <c r="I138" s="220"/>
      <c r="J138" s="41"/>
      <c r="K138" s="41"/>
      <c r="L138" s="45"/>
      <c r="M138" s="221"/>
      <c r="N138" s="22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140</v>
      </c>
      <c r="AU138" s="18" t="s">
        <v>82</v>
      </c>
    </row>
    <row r="139" s="2" customFormat="1">
      <c r="A139" s="39"/>
      <c r="B139" s="40"/>
      <c r="C139" s="41"/>
      <c r="D139" s="218" t="s">
        <v>167</v>
      </c>
      <c r="E139" s="41"/>
      <c r="F139" s="244" t="s">
        <v>768</v>
      </c>
      <c r="G139" s="41"/>
      <c r="H139" s="41"/>
      <c r="I139" s="220"/>
      <c r="J139" s="41"/>
      <c r="K139" s="41"/>
      <c r="L139" s="45"/>
      <c r="M139" s="221"/>
      <c r="N139" s="222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167</v>
      </c>
      <c r="AU139" s="18" t="s">
        <v>82</v>
      </c>
    </row>
    <row r="140" s="13" customFormat="1">
      <c r="A140" s="13"/>
      <c r="B140" s="223"/>
      <c r="C140" s="224"/>
      <c r="D140" s="218" t="s">
        <v>142</v>
      </c>
      <c r="E140" s="225" t="s">
        <v>19</v>
      </c>
      <c r="F140" s="226" t="s">
        <v>780</v>
      </c>
      <c r="G140" s="224"/>
      <c r="H140" s="225" t="s">
        <v>19</v>
      </c>
      <c r="I140" s="227"/>
      <c r="J140" s="224"/>
      <c r="K140" s="224"/>
      <c r="L140" s="228"/>
      <c r="M140" s="229"/>
      <c r="N140" s="230"/>
      <c r="O140" s="230"/>
      <c r="P140" s="230"/>
      <c r="Q140" s="230"/>
      <c r="R140" s="230"/>
      <c r="S140" s="230"/>
      <c r="T140" s="23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2" t="s">
        <v>142</v>
      </c>
      <c r="AU140" s="232" t="s">
        <v>82</v>
      </c>
      <c r="AV140" s="13" t="s">
        <v>80</v>
      </c>
      <c r="AW140" s="13" t="s">
        <v>33</v>
      </c>
      <c r="AX140" s="13" t="s">
        <v>72</v>
      </c>
      <c r="AY140" s="232" t="s">
        <v>131</v>
      </c>
    </row>
    <row r="141" s="14" customFormat="1">
      <c r="A141" s="14"/>
      <c r="B141" s="233"/>
      <c r="C141" s="234"/>
      <c r="D141" s="218" t="s">
        <v>142</v>
      </c>
      <c r="E141" s="235" t="s">
        <v>19</v>
      </c>
      <c r="F141" s="236" t="s">
        <v>827</v>
      </c>
      <c r="G141" s="234"/>
      <c r="H141" s="237">
        <v>2</v>
      </c>
      <c r="I141" s="238"/>
      <c r="J141" s="234"/>
      <c r="K141" s="234"/>
      <c r="L141" s="239"/>
      <c r="M141" s="240"/>
      <c r="N141" s="241"/>
      <c r="O141" s="241"/>
      <c r="P141" s="241"/>
      <c r="Q141" s="241"/>
      <c r="R141" s="241"/>
      <c r="S141" s="241"/>
      <c r="T141" s="24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3" t="s">
        <v>142</v>
      </c>
      <c r="AU141" s="243" t="s">
        <v>82</v>
      </c>
      <c r="AV141" s="14" t="s">
        <v>82</v>
      </c>
      <c r="AW141" s="14" t="s">
        <v>33</v>
      </c>
      <c r="AX141" s="14" t="s">
        <v>72</v>
      </c>
      <c r="AY141" s="243" t="s">
        <v>131</v>
      </c>
    </row>
    <row r="142" s="2" customFormat="1" ht="24.15" customHeight="1">
      <c r="A142" s="39"/>
      <c r="B142" s="40"/>
      <c r="C142" s="245" t="s">
        <v>217</v>
      </c>
      <c r="D142" s="245" t="s">
        <v>289</v>
      </c>
      <c r="E142" s="246" t="s">
        <v>828</v>
      </c>
      <c r="F142" s="247" t="s">
        <v>829</v>
      </c>
      <c r="G142" s="248" t="s">
        <v>147</v>
      </c>
      <c r="H142" s="249">
        <v>2</v>
      </c>
      <c r="I142" s="250"/>
      <c r="J142" s="251">
        <f>ROUND(I142*H142,2)</f>
        <v>0</v>
      </c>
      <c r="K142" s="247" t="s">
        <v>19</v>
      </c>
      <c r="L142" s="252"/>
      <c r="M142" s="253" t="s">
        <v>19</v>
      </c>
      <c r="N142" s="254" t="s">
        <v>43</v>
      </c>
      <c r="O142" s="85"/>
      <c r="P142" s="214">
        <f>O142*H142</f>
        <v>0</v>
      </c>
      <c r="Q142" s="214">
        <v>0.015599999999999999</v>
      </c>
      <c r="R142" s="214">
        <f>Q142*H142</f>
        <v>0.031199999999999999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182</v>
      </c>
      <c r="AT142" s="216" t="s">
        <v>289</v>
      </c>
      <c r="AU142" s="216" t="s">
        <v>82</v>
      </c>
      <c r="AY142" s="18" t="s">
        <v>131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80</v>
      </c>
      <c r="BK142" s="217">
        <f>ROUND(I142*H142,2)</f>
        <v>0</v>
      </c>
      <c r="BL142" s="18" t="s">
        <v>138</v>
      </c>
      <c r="BM142" s="216" t="s">
        <v>830</v>
      </c>
    </row>
    <row r="143" s="2" customFormat="1">
      <c r="A143" s="39"/>
      <c r="B143" s="40"/>
      <c r="C143" s="41"/>
      <c r="D143" s="218" t="s">
        <v>140</v>
      </c>
      <c r="E143" s="41"/>
      <c r="F143" s="219" t="s">
        <v>829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140</v>
      </c>
      <c r="AU143" s="18" t="s">
        <v>82</v>
      </c>
    </row>
    <row r="144" s="14" customFormat="1">
      <c r="A144" s="14"/>
      <c r="B144" s="233"/>
      <c r="C144" s="234"/>
      <c r="D144" s="218" t="s">
        <v>142</v>
      </c>
      <c r="E144" s="235" t="s">
        <v>19</v>
      </c>
      <c r="F144" s="236" t="s">
        <v>831</v>
      </c>
      <c r="G144" s="234"/>
      <c r="H144" s="237">
        <v>2</v>
      </c>
      <c r="I144" s="238"/>
      <c r="J144" s="234"/>
      <c r="K144" s="234"/>
      <c r="L144" s="239"/>
      <c r="M144" s="240"/>
      <c r="N144" s="241"/>
      <c r="O144" s="241"/>
      <c r="P144" s="241"/>
      <c r="Q144" s="241"/>
      <c r="R144" s="241"/>
      <c r="S144" s="241"/>
      <c r="T144" s="24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3" t="s">
        <v>142</v>
      </c>
      <c r="AU144" s="243" t="s">
        <v>82</v>
      </c>
      <c r="AV144" s="14" t="s">
        <v>82</v>
      </c>
      <c r="AW144" s="14" t="s">
        <v>33</v>
      </c>
      <c r="AX144" s="14" t="s">
        <v>72</v>
      </c>
      <c r="AY144" s="243" t="s">
        <v>131</v>
      </c>
    </row>
    <row r="145" s="2" customFormat="1" ht="24.15" customHeight="1">
      <c r="A145" s="39"/>
      <c r="B145" s="40"/>
      <c r="C145" s="205" t="s">
        <v>224</v>
      </c>
      <c r="D145" s="205" t="s">
        <v>133</v>
      </c>
      <c r="E145" s="206" t="s">
        <v>832</v>
      </c>
      <c r="F145" s="207" t="s">
        <v>833</v>
      </c>
      <c r="G145" s="208" t="s">
        <v>147</v>
      </c>
      <c r="H145" s="209">
        <v>10</v>
      </c>
      <c r="I145" s="210"/>
      <c r="J145" s="211">
        <f>ROUND(I145*H145,2)</f>
        <v>0</v>
      </c>
      <c r="K145" s="207" t="s">
        <v>137</v>
      </c>
      <c r="L145" s="45"/>
      <c r="M145" s="212" t="s">
        <v>19</v>
      </c>
      <c r="N145" s="213" t="s">
        <v>43</v>
      </c>
      <c r="O145" s="85"/>
      <c r="P145" s="214">
        <f>O145*H145</f>
        <v>0</v>
      </c>
      <c r="Q145" s="214">
        <v>0.11241</v>
      </c>
      <c r="R145" s="214">
        <f>Q145*H145</f>
        <v>1.1240999999999999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138</v>
      </c>
      <c r="AT145" s="216" t="s">
        <v>133</v>
      </c>
      <c r="AU145" s="216" t="s">
        <v>82</v>
      </c>
      <c r="AY145" s="18" t="s">
        <v>131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80</v>
      </c>
      <c r="BK145" s="217">
        <f>ROUND(I145*H145,2)</f>
        <v>0</v>
      </c>
      <c r="BL145" s="18" t="s">
        <v>138</v>
      </c>
      <c r="BM145" s="216" t="s">
        <v>834</v>
      </c>
    </row>
    <row r="146" s="2" customFormat="1">
      <c r="A146" s="39"/>
      <c r="B146" s="40"/>
      <c r="C146" s="41"/>
      <c r="D146" s="218" t="s">
        <v>140</v>
      </c>
      <c r="E146" s="41"/>
      <c r="F146" s="219" t="s">
        <v>835</v>
      </c>
      <c r="G146" s="41"/>
      <c r="H146" s="41"/>
      <c r="I146" s="220"/>
      <c r="J146" s="41"/>
      <c r="K146" s="41"/>
      <c r="L146" s="45"/>
      <c r="M146" s="221"/>
      <c r="N146" s="222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140</v>
      </c>
      <c r="AU146" s="18" t="s">
        <v>82</v>
      </c>
    </row>
    <row r="147" s="13" customFormat="1">
      <c r="A147" s="13"/>
      <c r="B147" s="223"/>
      <c r="C147" s="224"/>
      <c r="D147" s="218" t="s">
        <v>142</v>
      </c>
      <c r="E147" s="225" t="s">
        <v>19</v>
      </c>
      <c r="F147" s="226" t="s">
        <v>780</v>
      </c>
      <c r="G147" s="224"/>
      <c r="H147" s="225" t="s">
        <v>19</v>
      </c>
      <c r="I147" s="227"/>
      <c r="J147" s="224"/>
      <c r="K147" s="224"/>
      <c r="L147" s="228"/>
      <c r="M147" s="229"/>
      <c r="N147" s="230"/>
      <c r="O147" s="230"/>
      <c r="P147" s="230"/>
      <c r="Q147" s="230"/>
      <c r="R147" s="230"/>
      <c r="S147" s="230"/>
      <c r="T147" s="23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2" t="s">
        <v>142</v>
      </c>
      <c r="AU147" s="232" t="s">
        <v>82</v>
      </c>
      <c r="AV147" s="13" t="s">
        <v>80</v>
      </c>
      <c r="AW147" s="13" t="s">
        <v>33</v>
      </c>
      <c r="AX147" s="13" t="s">
        <v>72</v>
      </c>
      <c r="AY147" s="232" t="s">
        <v>131</v>
      </c>
    </row>
    <row r="148" s="14" customFormat="1">
      <c r="A148" s="14"/>
      <c r="B148" s="233"/>
      <c r="C148" s="234"/>
      <c r="D148" s="218" t="s">
        <v>142</v>
      </c>
      <c r="E148" s="235" t="s">
        <v>19</v>
      </c>
      <c r="F148" s="236" t="s">
        <v>782</v>
      </c>
      <c r="G148" s="234"/>
      <c r="H148" s="237">
        <v>7</v>
      </c>
      <c r="I148" s="238"/>
      <c r="J148" s="234"/>
      <c r="K148" s="234"/>
      <c r="L148" s="239"/>
      <c r="M148" s="240"/>
      <c r="N148" s="241"/>
      <c r="O148" s="241"/>
      <c r="P148" s="241"/>
      <c r="Q148" s="241"/>
      <c r="R148" s="241"/>
      <c r="S148" s="241"/>
      <c r="T148" s="24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3" t="s">
        <v>142</v>
      </c>
      <c r="AU148" s="243" t="s">
        <v>82</v>
      </c>
      <c r="AV148" s="14" t="s">
        <v>82</v>
      </c>
      <c r="AW148" s="14" t="s">
        <v>33</v>
      </c>
      <c r="AX148" s="14" t="s">
        <v>72</v>
      </c>
      <c r="AY148" s="243" t="s">
        <v>131</v>
      </c>
    </row>
    <row r="149" s="14" customFormat="1">
      <c r="A149" s="14"/>
      <c r="B149" s="233"/>
      <c r="C149" s="234"/>
      <c r="D149" s="218" t="s">
        <v>142</v>
      </c>
      <c r="E149" s="235" t="s">
        <v>19</v>
      </c>
      <c r="F149" s="236" t="s">
        <v>836</v>
      </c>
      <c r="G149" s="234"/>
      <c r="H149" s="237">
        <v>1</v>
      </c>
      <c r="I149" s="238"/>
      <c r="J149" s="234"/>
      <c r="K149" s="234"/>
      <c r="L149" s="239"/>
      <c r="M149" s="240"/>
      <c r="N149" s="241"/>
      <c r="O149" s="241"/>
      <c r="P149" s="241"/>
      <c r="Q149" s="241"/>
      <c r="R149" s="241"/>
      <c r="S149" s="241"/>
      <c r="T149" s="242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3" t="s">
        <v>142</v>
      </c>
      <c r="AU149" s="243" t="s">
        <v>82</v>
      </c>
      <c r="AV149" s="14" t="s">
        <v>82</v>
      </c>
      <c r="AW149" s="14" t="s">
        <v>33</v>
      </c>
      <c r="AX149" s="14" t="s">
        <v>72</v>
      </c>
      <c r="AY149" s="243" t="s">
        <v>131</v>
      </c>
    </row>
    <row r="150" s="13" customFormat="1">
      <c r="A150" s="13"/>
      <c r="B150" s="223"/>
      <c r="C150" s="224"/>
      <c r="D150" s="218" t="s">
        <v>142</v>
      </c>
      <c r="E150" s="225" t="s">
        <v>19</v>
      </c>
      <c r="F150" s="226" t="s">
        <v>780</v>
      </c>
      <c r="G150" s="224"/>
      <c r="H150" s="225" t="s">
        <v>19</v>
      </c>
      <c r="I150" s="227"/>
      <c r="J150" s="224"/>
      <c r="K150" s="224"/>
      <c r="L150" s="228"/>
      <c r="M150" s="229"/>
      <c r="N150" s="230"/>
      <c r="O150" s="230"/>
      <c r="P150" s="230"/>
      <c r="Q150" s="230"/>
      <c r="R150" s="230"/>
      <c r="S150" s="230"/>
      <c r="T150" s="23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2" t="s">
        <v>142</v>
      </c>
      <c r="AU150" s="232" t="s">
        <v>82</v>
      </c>
      <c r="AV150" s="13" t="s">
        <v>80</v>
      </c>
      <c r="AW150" s="13" t="s">
        <v>33</v>
      </c>
      <c r="AX150" s="13" t="s">
        <v>72</v>
      </c>
      <c r="AY150" s="232" t="s">
        <v>131</v>
      </c>
    </row>
    <row r="151" s="14" customFormat="1">
      <c r="A151" s="14"/>
      <c r="B151" s="233"/>
      <c r="C151" s="234"/>
      <c r="D151" s="218" t="s">
        <v>142</v>
      </c>
      <c r="E151" s="235" t="s">
        <v>19</v>
      </c>
      <c r="F151" s="236" t="s">
        <v>837</v>
      </c>
      <c r="G151" s="234"/>
      <c r="H151" s="237">
        <v>2</v>
      </c>
      <c r="I151" s="238"/>
      <c r="J151" s="234"/>
      <c r="K151" s="234"/>
      <c r="L151" s="239"/>
      <c r="M151" s="240"/>
      <c r="N151" s="241"/>
      <c r="O151" s="241"/>
      <c r="P151" s="241"/>
      <c r="Q151" s="241"/>
      <c r="R151" s="241"/>
      <c r="S151" s="241"/>
      <c r="T151" s="24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3" t="s">
        <v>142</v>
      </c>
      <c r="AU151" s="243" t="s">
        <v>82</v>
      </c>
      <c r="AV151" s="14" t="s">
        <v>82</v>
      </c>
      <c r="AW151" s="14" t="s">
        <v>33</v>
      </c>
      <c r="AX151" s="14" t="s">
        <v>72</v>
      </c>
      <c r="AY151" s="243" t="s">
        <v>131</v>
      </c>
    </row>
    <row r="152" s="2" customFormat="1" ht="14.4" customHeight="1">
      <c r="A152" s="39"/>
      <c r="B152" s="40"/>
      <c r="C152" s="245" t="s">
        <v>8</v>
      </c>
      <c r="D152" s="245" t="s">
        <v>289</v>
      </c>
      <c r="E152" s="246" t="s">
        <v>838</v>
      </c>
      <c r="F152" s="247" t="s">
        <v>839</v>
      </c>
      <c r="G152" s="248" t="s">
        <v>147</v>
      </c>
      <c r="H152" s="249">
        <v>10</v>
      </c>
      <c r="I152" s="250"/>
      <c r="J152" s="251">
        <f>ROUND(I152*H152,2)</f>
        <v>0</v>
      </c>
      <c r="K152" s="247" t="s">
        <v>137</v>
      </c>
      <c r="L152" s="252"/>
      <c r="M152" s="253" t="s">
        <v>19</v>
      </c>
      <c r="N152" s="254" t="s">
        <v>43</v>
      </c>
      <c r="O152" s="85"/>
      <c r="P152" s="214">
        <f>O152*H152</f>
        <v>0</v>
      </c>
      <c r="Q152" s="214">
        <v>0.0064999999999999997</v>
      </c>
      <c r="R152" s="214">
        <f>Q152*H152</f>
        <v>0.065000000000000002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182</v>
      </c>
      <c r="AT152" s="216" t="s">
        <v>289</v>
      </c>
      <c r="AU152" s="216" t="s">
        <v>82</v>
      </c>
      <c r="AY152" s="18" t="s">
        <v>131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80</v>
      </c>
      <c r="BK152" s="217">
        <f>ROUND(I152*H152,2)</f>
        <v>0</v>
      </c>
      <c r="BL152" s="18" t="s">
        <v>138</v>
      </c>
      <c r="BM152" s="216" t="s">
        <v>840</v>
      </c>
    </row>
    <row r="153" s="2" customFormat="1">
      <c r="A153" s="39"/>
      <c r="B153" s="40"/>
      <c r="C153" s="41"/>
      <c r="D153" s="218" t="s">
        <v>140</v>
      </c>
      <c r="E153" s="41"/>
      <c r="F153" s="219" t="s">
        <v>839</v>
      </c>
      <c r="G153" s="41"/>
      <c r="H153" s="41"/>
      <c r="I153" s="220"/>
      <c r="J153" s="41"/>
      <c r="K153" s="41"/>
      <c r="L153" s="45"/>
      <c r="M153" s="221"/>
      <c r="N153" s="222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140</v>
      </c>
      <c r="AU153" s="18" t="s">
        <v>82</v>
      </c>
    </row>
    <row r="154" s="2" customFormat="1" ht="24.15" customHeight="1">
      <c r="A154" s="39"/>
      <c r="B154" s="40"/>
      <c r="C154" s="205" t="s">
        <v>236</v>
      </c>
      <c r="D154" s="205" t="s">
        <v>133</v>
      </c>
      <c r="E154" s="206" t="s">
        <v>841</v>
      </c>
      <c r="F154" s="207" t="s">
        <v>842</v>
      </c>
      <c r="G154" s="208" t="s">
        <v>136</v>
      </c>
      <c r="H154" s="209">
        <v>6</v>
      </c>
      <c r="I154" s="210"/>
      <c r="J154" s="211">
        <f>ROUND(I154*H154,2)</f>
        <v>0</v>
      </c>
      <c r="K154" s="207" t="s">
        <v>19</v>
      </c>
      <c r="L154" s="45"/>
      <c r="M154" s="212" t="s">
        <v>19</v>
      </c>
      <c r="N154" s="213" t="s">
        <v>43</v>
      </c>
      <c r="O154" s="85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138</v>
      </c>
      <c r="AT154" s="216" t="s">
        <v>133</v>
      </c>
      <c r="AU154" s="216" t="s">
        <v>82</v>
      </c>
      <c r="AY154" s="18" t="s">
        <v>131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80</v>
      </c>
      <c r="BK154" s="217">
        <f>ROUND(I154*H154,2)</f>
        <v>0</v>
      </c>
      <c r="BL154" s="18" t="s">
        <v>138</v>
      </c>
      <c r="BM154" s="216" t="s">
        <v>843</v>
      </c>
    </row>
    <row r="155" s="2" customFormat="1">
      <c r="A155" s="39"/>
      <c r="B155" s="40"/>
      <c r="C155" s="41"/>
      <c r="D155" s="218" t="s">
        <v>140</v>
      </c>
      <c r="E155" s="41"/>
      <c r="F155" s="219" t="s">
        <v>844</v>
      </c>
      <c r="G155" s="41"/>
      <c r="H155" s="41"/>
      <c r="I155" s="220"/>
      <c r="J155" s="41"/>
      <c r="K155" s="41"/>
      <c r="L155" s="45"/>
      <c r="M155" s="221"/>
      <c r="N155" s="222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140</v>
      </c>
      <c r="AU155" s="18" t="s">
        <v>82</v>
      </c>
    </row>
    <row r="156" s="2" customFormat="1">
      <c r="A156" s="39"/>
      <c r="B156" s="40"/>
      <c r="C156" s="41"/>
      <c r="D156" s="218" t="s">
        <v>167</v>
      </c>
      <c r="E156" s="41"/>
      <c r="F156" s="244" t="s">
        <v>774</v>
      </c>
      <c r="G156" s="41"/>
      <c r="H156" s="41"/>
      <c r="I156" s="220"/>
      <c r="J156" s="41"/>
      <c r="K156" s="41"/>
      <c r="L156" s="45"/>
      <c r="M156" s="221"/>
      <c r="N156" s="222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167</v>
      </c>
      <c r="AU156" s="18" t="s">
        <v>82</v>
      </c>
    </row>
    <row r="157" s="13" customFormat="1">
      <c r="A157" s="13"/>
      <c r="B157" s="223"/>
      <c r="C157" s="224"/>
      <c r="D157" s="218" t="s">
        <v>142</v>
      </c>
      <c r="E157" s="225" t="s">
        <v>19</v>
      </c>
      <c r="F157" s="226" t="s">
        <v>769</v>
      </c>
      <c r="G157" s="224"/>
      <c r="H157" s="225" t="s">
        <v>19</v>
      </c>
      <c r="I157" s="227"/>
      <c r="J157" s="224"/>
      <c r="K157" s="224"/>
      <c r="L157" s="228"/>
      <c r="M157" s="229"/>
      <c r="N157" s="230"/>
      <c r="O157" s="230"/>
      <c r="P157" s="230"/>
      <c r="Q157" s="230"/>
      <c r="R157" s="230"/>
      <c r="S157" s="230"/>
      <c r="T157" s="23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2" t="s">
        <v>142</v>
      </c>
      <c r="AU157" s="232" t="s">
        <v>82</v>
      </c>
      <c r="AV157" s="13" t="s">
        <v>80</v>
      </c>
      <c r="AW157" s="13" t="s">
        <v>33</v>
      </c>
      <c r="AX157" s="13" t="s">
        <v>72</v>
      </c>
      <c r="AY157" s="232" t="s">
        <v>131</v>
      </c>
    </row>
    <row r="158" s="14" customFormat="1">
      <c r="A158" s="14"/>
      <c r="B158" s="233"/>
      <c r="C158" s="234"/>
      <c r="D158" s="218" t="s">
        <v>142</v>
      </c>
      <c r="E158" s="235" t="s">
        <v>19</v>
      </c>
      <c r="F158" s="236" t="s">
        <v>845</v>
      </c>
      <c r="G158" s="234"/>
      <c r="H158" s="237">
        <v>6</v>
      </c>
      <c r="I158" s="238"/>
      <c r="J158" s="234"/>
      <c r="K158" s="234"/>
      <c r="L158" s="239"/>
      <c r="M158" s="240"/>
      <c r="N158" s="241"/>
      <c r="O158" s="241"/>
      <c r="P158" s="241"/>
      <c r="Q158" s="241"/>
      <c r="R158" s="241"/>
      <c r="S158" s="241"/>
      <c r="T158" s="242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3" t="s">
        <v>142</v>
      </c>
      <c r="AU158" s="243" t="s">
        <v>82</v>
      </c>
      <c r="AV158" s="14" t="s">
        <v>82</v>
      </c>
      <c r="AW158" s="14" t="s">
        <v>33</v>
      </c>
      <c r="AX158" s="14" t="s">
        <v>72</v>
      </c>
      <c r="AY158" s="243" t="s">
        <v>131</v>
      </c>
    </row>
    <row r="159" s="2" customFormat="1" ht="24.15" customHeight="1">
      <c r="A159" s="39"/>
      <c r="B159" s="40"/>
      <c r="C159" s="205" t="s">
        <v>243</v>
      </c>
      <c r="D159" s="205" t="s">
        <v>133</v>
      </c>
      <c r="E159" s="206" t="s">
        <v>846</v>
      </c>
      <c r="F159" s="207" t="s">
        <v>847</v>
      </c>
      <c r="G159" s="208" t="s">
        <v>136</v>
      </c>
      <c r="H159" s="209">
        <v>234</v>
      </c>
      <c r="I159" s="210"/>
      <c r="J159" s="211">
        <f>ROUND(I159*H159,2)</f>
        <v>0</v>
      </c>
      <c r="K159" s="207" t="s">
        <v>19</v>
      </c>
      <c r="L159" s="45"/>
      <c r="M159" s="212" t="s">
        <v>19</v>
      </c>
      <c r="N159" s="213" t="s">
        <v>43</v>
      </c>
      <c r="O159" s="85"/>
      <c r="P159" s="214">
        <f>O159*H159</f>
        <v>0</v>
      </c>
      <c r="Q159" s="214">
        <v>0.00084999999999999995</v>
      </c>
      <c r="R159" s="214">
        <f>Q159*H159</f>
        <v>0.19889999999999999</v>
      </c>
      <c r="S159" s="214">
        <v>0</v>
      </c>
      <c r="T159" s="21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138</v>
      </c>
      <c r="AT159" s="216" t="s">
        <v>133</v>
      </c>
      <c r="AU159" s="216" t="s">
        <v>82</v>
      </c>
      <c r="AY159" s="18" t="s">
        <v>131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80</v>
      </c>
      <c r="BK159" s="217">
        <f>ROUND(I159*H159,2)</f>
        <v>0</v>
      </c>
      <c r="BL159" s="18" t="s">
        <v>138</v>
      </c>
      <c r="BM159" s="216" t="s">
        <v>848</v>
      </c>
    </row>
    <row r="160" s="2" customFormat="1">
      <c r="A160" s="39"/>
      <c r="B160" s="40"/>
      <c r="C160" s="41"/>
      <c r="D160" s="218" t="s">
        <v>140</v>
      </c>
      <c r="E160" s="41"/>
      <c r="F160" s="219" t="s">
        <v>849</v>
      </c>
      <c r="G160" s="41"/>
      <c r="H160" s="41"/>
      <c r="I160" s="220"/>
      <c r="J160" s="41"/>
      <c r="K160" s="41"/>
      <c r="L160" s="45"/>
      <c r="M160" s="221"/>
      <c r="N160" s="222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140</v>
      </c>
      <c r="AU160" s="18" t="s">
        <v>82</v>
      </c>
    </row>
    <row r="161" s="13" customFormat="1">
      <c r="A161" s="13"/>
      <c r="B161" s="223"/>
      <c r="C161" s="224"/>
      <c r="D161" s="218" t="s">
        <v>142</v>
      </c>
      <c r="E161" s="225" t="s">
        <v>19</v>
      </c>
      <c r="F161" s="226" t="s">
        <v>850</v>
      </c>
      <c r="G161" s="224"/>
      <c r="H161" s="225" t="s">
        <v>19</v>
      </c>
      <c r="I161" s="227"/>
      <c r="J161" s="224"/>
      <c r="K161" s="224"/>
      <c r="L161" s="228"/>
      <c r="M161" s="229"/>
      <c r="N161" s="230"/>
      <c r="O161" s="230"/>
      <c r="P161" s="230"/>
      <c r="Q161" s="230"/>
      <c r="R161" s="230"/>
      <c r="S161" s="230"/>
      <c r="T161" s="23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2" t="s">
        <v>142</v>
      </c>
      <c r="AU161" s="232" t="s">
        <v>82</v>
      </c>
      <c r="AV161" s="13" t="s">
        <v>80</v>
      </c>
      <c r="AW161" s="13" t="s">
        <v>33</v>
      </c>
      <c r="AX161" s="13" t="s">
        <v>72</v>
      </c>
      <c r="AY161" s="232" t="s">
        <v>131</v>
      </c>
    </row>
    <row r="162" s="14" customFormat="1">
      <c r="A162" s="14"/>
      <c r="B162" s="233"/>
      <c r="C162" s="234"/>
      <c r="D162" s="218" t="s">
        <v>142</v>
      </c>
      <c r="E162" s="235" t="s">
        <v>19</v>
      </c>
      <c r="F162" s="236" t="s">
        <v>851</v>
      </c>
      <c r="G162" s="234"/>
      <c r="H162" s="237">
        <v>137</v>
      </c>
      <c r="I162" s="238"/>
      <c r="J162" s="234"/>
      <c r="K162" s="234"/>
      <c r="L162" s="239"/>
      <c r="M162" s="240"/>
      <c r="N162" s="241"/>
      <c r="O162" s="241"/>
      <c r="P162" s="241"/>
      <c r="Q162" s="241"/>
      <c r="R162" s="241"/>
      <c r="S162" s="241"/>
      <c r="T162" s="24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3" t="s">
        <v>142</v>
      </c>
      <c r="AU162" s="243" t="s">
        <v>82</v>
      </c>
      <c r="AV162" s="14" t="s">
        <v>82</v>
      </c>
      <c r="AW162" s="14" t="s">
        <v>33</v>
      </c>
      <c r="AX162" s="14" t="s">
        <v>72</v>
      </c>
      <c r="AY162" s="243" t="s">
        <v>131</v>
      </c>
    </row>
    <row r="163" s="14" customFormat="1">
      <c r="A163" s="14"/>
      <c r="B163" s="233"/>
      <c r="C163" s="234"/>
      <c r="D163" s="218" t="s">
        <v>142</v>
      </c>
      <c r="E163" s="235" t="s">
        <v>19</v>
      </c>
      <c r="F163" s="236" t="s">
        <v>852</v>
      </c>
      <c r="G163" s="234"/>
      <c r="H163" s="237">
        <v>97</v>
      </c>
      <c r="I163" s="238"/>
      <c r="J163" s="234"/>
      <c r="K163" s="234"/>
      <c r="L163" s="239"/>
      <c r="M163" s="240"/>
      <c r="N163" s="241"/>
      <c r="O163" s="241"/>
      <c r="P163" s="241"/>
      <c r="Q163" s="241"/>
      <c r="R163" s="241"/>
      <c r="S163" s="241"/>
      <c r="T163" s="242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3" t="s">
        <v>142</v>
      </c>
      <c r="AU163" s="243" t="s">
        <v>82</v>
      </c>
      <c r="AV163" s="14" t="s">
        <v>82</v>
      </c>
      <c r="AW163" s="14" t="s">
        <v>33</v>
      </c>
      <c r="AX163" s="14" t="s">
        <v>72</v>
      </c>
      <c r="AY163" s="243" t="s">
        <v>131</v>
      </c>
    </row>
    <row r="164" s="2" customFormat="1" ht="24.15" customHeight="1">
      <c r="A164" s="39"/>
      <c r="B164" s="40"/>
      <c r="C164" s="205" t="s">
        <v>249</v>
      </c>
      <c r="D164" s="205" t="s">
        <v>133</v>
      </c>
      <c r="E164" s="206" t="s">
        <v>853</v>
      </c>
      <c r="F164" s="207" t="s">
        <v>854</v>
      </c>
      <c r="G164" s="208" t="s">
        <v>136</v>
      </c>
      <c r="H164" s="209">
        <v>15</v>
      </c>
      <c r="I164" s="210"/>
      <c r="J164" s="211">
        <f>ROUND(I164*H164,2)</f>
        <v>0</v>
      </c>
      <c r="K164" s="207" t="s">
        <v>19</v>
      </c>
      <c r="L164" s="45"/>
      <c r="M164" s="212" t="s">
        <v>19</v>
      </c>
      <c r="N164" s="213" t="s">
        <v>43</v>
      </c>
      <c r="O164" s="85"/>
      <c r="P164" s="214">
        <f>O164*H164</f>
        <v>0</v>
      </c>
      <c r="Q164" s="214">
        <v>0.0014499999999999999</v>
      </c>
      <c r="R164" s="214">
        <f>Q164*H164</f>
        <v>0.021749999999999999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138</v>
      </c>
      <c r="AT164" s="216" t="s">
        <v>133</v>
      </c>
      <c r="AU164" s="216" t="s">
        <v>82</v>
      </c>
      <c r="AY164" s="18" t="s">
        <v>131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80</v>
      </c>
      <c r="BK164" s="217">
        <f>ROUND(I164*H164,2)</f>
        <v>0</v>
      </c>
      <c r="BL164" s="18" t="s">
        <v>138</v>
      </c>
      <c r="BM164" s="216" t="s">
        <v>855</v>
      </c>
    </row>
    <row r="165" s="2" customFormat="1">
      <c r="A165" s="39"/>
      <c r="B165" s="40"/>
      <c r="C165" s="41"/>
      <c r="D165" s="218" t="s">
        <v>140</v>
      </c>
      <c r="E165" s="41"/>
      <c r="F165" s="219" t="s">
        <v>856</v>
      </c>
      <c r="G165" s="41"/>
      <c r="H165" s="41"/>
      <c r="I165" s="220"/>
      <c r="J165" s="41"/>
      <c r="K165" s="41"/>
      <c r="L165" s="45"/>
      <c r="M165" s="221"/>
      <c r="N165" s="222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140</v>
      </c>
      <c r="AU165" s="18" t="s">
        <v>82</v>
      </c>
    </row>
    <row r="166" s="13" customFormat="1">
      <c r="A166" s="13"/>
      <c r="B166" s="223"/>
      <c r="C166" s="224"/>
      <c r="D166" s="218" t="s">
        <v>142</v>
      </c>
      <c r="E166" s="225" t="s">
        <v>19</v>
      </c>
      <c r="F166" s="226" t="s">
        <v>850</v>
      </c>
      <c r="G166" s="224"/>
      <c r="H166" s="225" t="s">
        <v>19</v>
      </c>
      <c r="I166" s="227"/>
      <c r="J166" s="224"/>
      <c r="K166" s="224"/>
      <c r="L166" s="228"/>
      <c r="M166" s="229"/>
      <c r="N166" s="230"/>
      <c r="O166" s="230"/>
      <c r="P166" s="230"/>
      <c r="Q166" s="230"/>
      <c r="R166" s="230"/>
      <c r="S166" s="230"/>
      <c r="T166" s="23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2" t="s">
        <v>142</v>
      </c>
      <c r="AU166" s="232" t="s">
        <v>82</v>
      </c>
      <c r="AV166" s="13" t="s">
        <v>80</v>
      </c>
      <c r="AW166" s="13" t="s">
        <v>33</v>
      </c>
      <c r="AX166" s="13" t="s">
        <v>72</v>
      </c>
      <c r="AY166" s="232" t="s">
        <v>131</v>
      </c>
    </row>
    <row r="167" s="14" customFormat="1">
      <c r="A167" s="14"/>
      <c r="B167" s="233"/>
      <c r="C167" s="234"/>
      <c r="D167" s="218" t="s">
        <v>142</v>
      </c>
      <c r="E167" s="235" t="s">
        <v>19</v>
      </c>
      <c r="F167" s="236" t="s">
        <v>857</v>
      </c>
      <c r="G167" s="234"/>
      <c r="H167" s="237">
        <v>15</v>
      </c>
      <c r="I167" s="238"/>
      <c r="J167" s="234"/>
      <c r="K167" s="234"/>
      <c r="L167" s="239"/>
      <c r="M167" s="240"/>
      <c r="N167" s="241"/>
      <c r="O167" s="241"/>
      <c r="P167" s="241"/>
      <c r="Q167" s="241"/>
      <c r="R167" s="241"/>
      <c r="S167" s="241"/>
      <c r="T167" s="24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3" t="s">
        <v>142</v>
      </c>
      <c r="AU167" s="243" t="s">
        <v>82</v>
      </c>
      <c r="AV167" s="14" t="s">
        <v>82</v>
      </c>
      <c r="AW167" s="14" t="s">
        <v>33</v>
      </c>
      <c r="AX167" s="14" t="s">
        <v>72</v>
      </c>
      <c r="AY167" s="243" t="s">
        <v>131</v>
      </c>
    </row>
    <row r="168" s="2" customFormat="1" ht="24.15" customHeight="1">
      <c r="A168" s="39"/>
      <c r="B168" s="40"/>
      <c r="C168" s="205" t="s">
        <v>255</v>
      </c>
      <c r="D168" s="205" t="s">
        <v>133</v>
      </c>
      <c r="E168" s="206" t="s">
        <v>858</v>
      </c>
      <c r="F168" s="207" t="s">
        <v>859</v>
      </c>
      <c r="G168" s="208" t="s">
        <v>136</v>
      </c>
      <c r="H168" s="209">
        <v>234</v>
      </c>
      <c r="I168" s="210"/>
      <c r="J168" s="211">
        <f>ROUND(I168*H168,2)</f>
        <v>0</v>
      </c>
      <c r="K168" s="207" t="s">
        <v>19</v>
      </c>
      <c r="L168" s="45"/>
      <c r="M168" s="212" t="s">
        <v>19</v>
      </c>
      <c r="N168" s="213" t="s">
        <v>43</v>
      </c>
      <c r="O168" s="85"/>
      <c r="P168" s="214">
        <f>O168*H168</f>
        <v>0</v>
      </c>
      <c r="Q168" s="214">
        <v>0.0025999999999999999</v>
      </c>
      <c r="R168" s="214">
        <f>Q168*H168</f>
        <v>0.60839999999999994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138</v>
      </c>
      <c r="AT168" s="216" t="s">
        <v>133</v>
      </c>
      <c r="AU168" s="216" t="s">
        <v>82</v>
      </c>
      <c r="AY168" s="18" t="s">
        <v>131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80</v>
      </c>
      <c r="BK168" s="217">
        <f>ROUND(I168*H168,2)</f>
        <v>0</v>
      </c>
      <c r="BL168" s="18" t="s">
        <v>138</v>
      </c>
      <c r="BM168" s="216" t="s">
        <v>860</v>
      </c>
    </row>
    <row r="169" s="2" customFormat="1">
      <c r="A169" s="39"/>
      <c r="B169" s="40"/>
      <c r="C169" s="41"/>
      <c r="D169" s="218" t="s">
        <v>140</v>
      </c>
      <c r="E169" s="41"/>
      <c r="F169" s="219" t="s">
        <v>861</v>
      </c>
      <c r="G169" s="41"/>
      <c r="H169" s="41"/>
      <c r="I169" s="220"/>
      <c r="J169" s="41"/>
      <c r="K169" s="41"/>
      <c r="L169" s="45"/>
      <c r="M169" s="221"/>
      <c r="N169" s="222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140</v>
      </c>
      <c r="AU169" s="18" t="s">
        <v>82</v>
      </c>
    </row>
    <row r="170" s="2" customFormat="1">
      <c r="A170" s="39"/>
      <c r="B170" s="40"/>
      <c r="C170" s="41"/>
      <c r="D170" s="218" t="s">
        <v>167</v>
      </c>
      <c r="E170" s="41"/>
      <c r="F170" s="244" t="s">
        <v>862</v>
      </c>
      <c r="G170" s="41"/>
      <c r="H170" s="41"/>
      <c r="I170" s="220"/>
      <c r="J170" s="41"/>
      <c r="K170" s="41"/>
      <c r="L170" s="45"/>
      <c r="M170" s="221"/>
      <c r="N170" s="222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167</v>
      </c>
      <c r="AU170" s="18" t="s">
        <v>82</v>
      </c>
    </row>
    <row r="171" s="13" customFormat="1">
      <c r="A171" s="13"/>
      <c r="B171" s="223"/>
      <c r="C171" s="224"/>
      <c r="D171" s="218" t="s">
        <v>142</v>
      </c>
      <c r="E171" s="225" t="s">
        <v>19</v>
      </c>
      <c r="F171" s="226" t="s">
        <v>863</v>
      </c>
      <c r="G171" s="224"/>
      <c r="H171" s="225" t="s">
        <v>19</v>
      </c>
      <c r="I171" s="227"/>
      <c r="J171" s="224"/>
      <c r="K171" s="224"/>
      <c r="L171" s="228"/>
      <c r="M171" s="229"/>
      <c r="N171" s="230"/>
      <c r="O171" s="230"/>
      <c r="P171" s="230"/>
      <c r="Q171" s="230"/>
      <c r="R171" s="230"/>
      <c r="S171" s="230"/>
      <c r="T171" s="23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2" t="s">
        <v>142</v>
      </c>
      <c r="AU171" s="232" t="s">
        <v>82</v>
      </c>
      <c r="AV171" s="13" t="s">
        <v>80</v>
      </c>
      <c r="AW171" s="13" t="s">
        <v>33</v>
      </c>
      <c r="AX171" s="13" t="s">
        <v>72</v>
      </c>
      <c r="AY171" s="232" t="s">
        <v>131</v>
      </c>
    </row>
    <row r="172" s="14" customFormat="1">
      <c r="A172" s="14"/>
      <c r="B172" s="233"/>
      <c r="C172" s="234"/>
      <c r="D172" s="218" t="s">
        <v>142</v>
      </c>
      <c r="E172" s="235" t="s">
        <v>19</v>
      </c>
      <c r="F172" s="236" t="s">
        <v>851</v>
      </c>
      <c r="G172" s="234"/>
      <c r="H172" s="237">
        <v>137</v>
      </c>
      <c r="I172" s="238"/>
      <c r="J172" s="234"/>
      <c r="K172" s="234"/>
      <c r="L172" s="239"/>
      <c r="M172" s="240"/>
      <c r="N172" s="241"/>
      <c r="O172" s="241"/>
      <c r="P172" s="241"/>
      <c r="Q172" s="241"/>
      <c r="R172" s="241"/>
      <c r="S172" s="241"/>
      <c r="T172" s="242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3" t="s">
        <v>142</v>
      </c>
      <c r="AU172" s="243" t="s">
        <v>82</v>
      </c>
      <c r="AV172" s="14" t="s">
        <v>82</v>
      </c>
      <c r="AW172" s="14" t="s">
        <v>33</v>
      </c>
      <c r="AX172" s="14" t="s">
        <v>72</v>
      </c>
      <c r="AY172" s="243" t="s">
        <v>131</v>
      </c>
    </row>
    <row r="173" s="14" customFormat="1">
      <c r="A173" s="14"/>
      <c r="B173" s="233"/>
      <c r="C173" s="234"/>
      <c r="D173" s="218" t="s">
        <v>142</v>
      </c>
      <c r="E173" s="235" t="s">
        <v>19</v>
      </c>
      <c r="F173" s="236" t="s">
        <v>852</v>
      </c>
      <c r="G173" s="234"/>
      <c r="H173" s="237">
        <v>97</v>
      </c>
      <c r="I173" s="238"/>
      <c r="J173" s="234"/>
      <c r="K173" s="234"/>
      <c r="L173" s="239"/>
      <c r="M173" s="240"/>
      <c r="N173" s="241"/>
      <c r="O173" s="241"/>
      <c r="P173" s="241"/>
      <c r="Q173" s="241"/>
      <c r="R173" s="241"/>
      <c r="S173" s="241"/>
      <c r="T173" s="24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3" t="s">
        <v>142</v>
      </c>
      <c r="AU173" s="243" t="s">
        <v>82</v>
      </c>
      <c r="AV173" s="14" t="s">
        <v>82</v>
      </c>
      <c r="AW173" s="14" t="s">
        <v>33</v>
      </c>
      <c r="AX173" s="14" t="s">
        <v>72</v>
      </c>
      <c r="AY173" s="243" t="s">
        <v>131</v>
      </c>
    </row>
    <row r="174" s="2" customFormat="1" ht="24.15" customHeight="1">
      <c r="A174" s="39"/>
      <c r="B174" s="40"/>
      <c r="C174" s="205" t="s">
        <v>260</v>
      </c>
      <c r="D174" s="205" t="s">
        <v>133</v>
      </c>
      <c r="E174" s="206" t="s">
        <v>864</v>
      </c>
      <c r="F174" s="207" t="s">
        <v>865</v>
      </c>
      <c r="G174" s="208" t="s">
        <v>136</v>
      </c>
      <c r="H174" s="209">
        <v>15</v>
      </c>
      <c r="I174" s="210"/>
      <c r="J174" s="211">
        <f>ROUND(I174*H174,2)</f>
        <v>0</v>
      </c>
      <c r="K174" s="207" t="s">
        <v>19</v>
      </c>
      <c r="L174" s="45"/>
      <c r="M174" s="212" t="s">
        <v>19</v>
      </c>
      <c r="N174" s="213" t="s">
        <v>43</v>
      </c>
      <c r="O174" s="85"/>
      <c r="P174" s="214">
        <f>O174*H174</f>
        <v>0</v>
      </c>
      <c r="Q174" s="214">
        <v>0.0025999999999999999</v>
      </c>
      <c r="R174" s="214">
        <f>Q174*H174</f>
        <v>0.039</v>
      </c>
      <c r="S174" s="214">
        <v>0</v>
      </c>
      <c r="T174" s="21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6" t="s">
        <v>138</v>
      </c>
      <c r="AT174" s="216" t="s">
        <v>133</v>
      </c>
      <c r="AU174" s="216" t="s">
        <v>82</v>
      </c>
      <c r="AY174" s="18" t="s">
        <v>131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8" t="s">
        <v>80</v>
      </c>
      <c r="BK174" s="217">
        <f>ROUND(I174*H174,2)</f>
        <v>0</v>
      </c>
      <c r="BL174" s="18" t="s">
        <v>138</v>
      </c>
      <c r="BM174" s="216" t="s">
        <v>866</v>
      </c>
    </row>
    <row r="175" s="2" customFormat="1">
      <c r="A175" s="39"/>
      <c r="B175" s="40"/>
      <c r="C175" s="41"/>
      <c r="D175" s="218" t="s">
        <v>140</v>
      </c>
      <c r="E175" s="41"/>
      <c r="F175" s="219" t="s">
        <v>867</v>
      </c>
      <c r="G175" s="41"/>
      <c r="H175" s="41"/>
      <c r="I175" s="220"/>
      <c r="J175" s="41"/>
      <c r="K175" s="41"/>
      <c r="L175" s="45"/>
      <c r="M175" s="221"/>
      <c r="N175" s="222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140</v>
      </c>
      <c r="AU175" s="18" t="s">
        <v>82</v>
      </c>
    </row>
    <row r="176" s="2" customFormat="1">
      <c r="A176" s="39"/>
      <c r="B176" s="40"/>
      <c r="C176" s="41"/>
      <c r="D176" s="218" t="s">
        <v>167</v>
      </c>
      <c r="E176" s="41"/>
      <c r="F176" s="244" t="s">
        <v>862</v>
      </c>
      <c r="G176" s="41"/>
      <c r="H176" s="41"/>
      <c r="I176" s="220"/>
      <c r="J176" s="41"/>
      <c r="K176" s="41"/>
      <c r="L176" s="45"/>
      <c r="M176" s="221"/>
      <c r="N176" s="222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167</v>
      </c>
      <c r="AU176" s="18" t="s">
        <v>82</v>
      </c>
    </row>
    <row r="177" s="13" customFormat="1">
      <c r="A177" s="13"/>
      <c r="B177" s="223"/>
      <c r="C177" s="224"/>
      <c r="D177" s="218" t="s">
        <v>142</v>
      </c>
      <c r="E177" s="225" t="s">
        <v>19</v>
      </c>
      <c r="F177" s="226" t="s">
        <v>863</v>
      </c>
      <c r="G177" s="224"/>
      <c r="H177" s="225" t="s">
        <v>19</v>
      </c>
      <c r="I177" s="227"/>
      <c r="J177" s="224"/>
      <c r="K177" s="224"/>
      <c r="L177" s="228"/>
      <c r="M177" s="229"/>
      <c r="N177" s="230"/>
      <c r="O177" s="230"/>
      <c r="P177" s="230"/>
      <c r="Q177" s="230"/>
      <c r="R177" s="230"/>
      <c r="S177" s="230"/>
      <c r="T177" s="23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2" t="s">
        <v>142</v>
      </c>
      <c r="AU177" s="232" t="s">
        <v>82</v>
      </c>
      <c r="AV177" s="13" t="s">
        <v>80</v>
      </c>
      <c r="AW177" s="13" t="s">
        <v>33</v>
      </c>
      <c r="AX177" s="13" t="s">
        <v>72</v>
      </c>
      <c r="AY177" s="232" t="s">
        <v>131</v>
      </c>
    </row>
    <row r="178" s="14" customFormat="1">
      <c r="A178" s="14"/>
      <c r="B178" s="233"/>
      <c r="C178" s="234"/>
      <c r="D178" s="218" t="s">
        <v>142</v>
      </c>
      <c r="E178" s="235" t="s">
        <v>19</v>
      </c>
      <c r="F178" s="236" t="s">
        <v>857</v>
      </c>
      <c r="G178" s="234"/>
      <c r="H178" s="237">
        <v>15</v>
      </c>
      <c r="I178" s="238"/>
      <c r="J178" s="234"/>
      <c r="K178" s="234"/>
      <c r="L178" s="239"/>
      <c r="M178" s="240"/>
      <c r="N178" s="241"/>
      <c r="O178" s="241"/>
      <c r="P178" s="241"/>
      <c r="Q178" s="241"/>
      <c r="R178" s="241"/>
      <c r="S178" s="241"/>
      <c r="T178" s="242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3" t="s">
        <v>142</v>
      </c>
      <c r="AU178" s="243" t="s">
        <v>82</v>
      </c>
      <c r="AV178" s="14" t="s">
        <v>82</v>
      </c>
      <c r="AW178" s="14" t="s">
        <v>33</v>
      </c>
      <c r="AX178" s="14" t="s">
        <v>72</v>
      </c>
      <c r="AY178" s="243" t="s">
        <v>131</v>
      </c>
    </row>
    <row r="179" s="2" customFormat="1" ht="24.15" customHeight="1">
      <c r="A179" s="39"/>
      <c r="B179" s="40"/>
      <c r="C179" s="205" t="s">
        <v>7</v>
      </c>
      <c r="D179" s="205" t="s">
        <v>133</v>
      </c>
      <c r="E179" s="206" t="s">
        <v>868</v>
      </c>
      <c r="F179" s="207" t="s">
        <v>869</v>
      </c>
      <c r="G179" s="208" t="s">
        <v>136</v>
      </c>
      <c r="H179" s="209">
        <v>249</v>
      </c>
      <c r="I179" s="210"/>
      <c r="J179" s="211">
        <f>ROUND(I179*H179,2)</f>
        <v>0</v>
      </c>
      <c r="K179" s="207" t="s">
        <v>19</v>
      </c>
      <c r="L179" s="45"/>
      <c r="M179" s="212" t="s">
        <v>19</v>
      </c>
      <c r="N179" s="213" t="s">
        <v>43</v>
      </c>
      <c r="O179" s="85"/>
      <c r="P179" s="214">
        <f>O179*H179</f>
        <v>0</v>
      </c>
      <c r="Q179" s="214">
        <v>1.0000000000000001E-05</v>
      </c>
      <c r="R179" s="214">
        <f>Q179*H179</f>
        <v>0.00249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138</v>
      </c>
      <c r="AT179" s="216" t="s">
        <v>133</v>
      </c>
      <c r="AU179" s="216" t="s">
        <v>82</v>
      </c>
      <c r="AY179" s="18" t="s">
        <v>131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80</v>
      </c>
      <c r="BK179" s="217">
        <f>ROUND(I179*H179,2)</f>
        <v>0</v>
      </c>
      <c r="BL179" s="18" t="s">
        <v>138</v>
      </c>
      <c r="BM179" s="216" t="s">
        <v>870</v>
      </c>
    </row>
    <row r="180" s="2" customFormat="1">
      <c r="A180" s="39"/>
      <c r="B180" s="40"/>
      <c r="C180" s="41"/>
      <c r="D180" s="218" t="s">
        <v>140</v>
      </c>
      <c r="E180" s="41"/>
      <c r="F180" s="219" t="s">
        <v>871</v>
      </c>
      <c r="G180" s="41"/>
      <c r="H180" s="41"/>
      <c r="I180" s="220"/>
      <c r="J180" s="41"/>
      <c r="K180" s="41"/>
      <c r="L180" s="45"/>
      <c r="M180" s="221"/>
      <c r="N180" s="222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140</v>
      </c>
      <c r="AU180" s="18" t="s">
        <v>82</v>
      </c>
    </row>
    <row r="181" s="13" customFormat="1">
      <c r="A181" s="13"/>
      <c r="B181" s="223"/>
      <c r="C181" s="224"/>
      <c r="D181" s="218" t="s">
        <v>142</v>
      </c>
      <c r="E181" s="225" t="s">
        <v>19</v>
      </c>
      <c r="F181" s="226" t="s">
        <v>850</v>
      </c>
      <c r="G181" s="224"/>
      <c r="H181" s="225" t="s">
        <v>19</v>
      </c>
      <c r="I181" s="227"/>
      <c r="J181" s="224"/>
      <c r="K181" s="224"/>
      <c r="L181" s="228"/>
      <c r="M181" s="229"/>
      <c r="N181" s="230"/>
      <c r="O181" s="230"/>
      <c r="P181" s="230"/>
      <c r="Q181" s="230"/>
      <c r="R181" s="230"/>
      <c r="S181" s="230"/>
      <c r="T181" s="23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2" t="s">
        <v>142</v>
      </c>
      <c r="AU181" s="232" t="s">
        <v>82</v>
      </c>
      <c r="AV181" s="13" t="s">
        <v>80</v>
      </c>
      <c r="AW181" s="13" t="s">
        <v>33</v>
      </c>
      <c r="AX181" s="13" t="s">
        <v>72</v>
      </c>
      <c r="AY181" s="232" t="s">
        <v>131</v>
      </c>
    </row>
    <row r="182" s="14" customFormat="1">
      <c r="A182" s="14"/>
      <c r="B182" s="233"/>
      <c r="C182" s="234"/>
      <c r="D182" s="218" t="s">
        <v>142</v>
      </c>
      <c r="E182" s="235" t="s">
        <v>19</v>
      </c>
      <c r="F182" s="236" t="s">
        <v>851</v>
      </c>
      <c r="G182" s="234"/>
      <c r="H182" s="237">
        <v>137</v>
      </c>
      <c r="I182" s="238"/>
      <c r="J182" s="234"/>
      <c r="K182" s="234"/>
      <c r="L182" s="239"/>
      <c r="M182" s="240"/>
      <c r="N182" s="241"/>
      <c r="O182" s="241"/>
      <c r="P182" s="241"/>
      <c r="Q182" s="241"/>
      <c r="R182" s="241"/>
      <c r="S182" s="241"/>
      <c r="T182" s="24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3" t="s">
        <v>142</v>
      </c>
      <c r="AU182" s="243" t="s">
        <v>82</v>
      </c>
      <c r="AV182" s="14" t="s">
        <v>82</v>
      </c>
      <c r="AW182" s="14" t="s">
        <v>33</v>
      </c>
      <c r="AX182" s="14" t="s">
        <v>72</v>
      </c>
      <c r="AY182" s="243" t="s">
        <v>131</v>
      </c>
    </row>
    <row r="183" s="14" customFormat="1">
      <c r="A183" s="14"/>
      <c r="B183" s="233"/>
      <c r="C183" s="234"/>
      <c r="D183" s="218" t="s">
        <v>142</v>
      </c>
      <c r="E183" s="235" t="s">
        <v>19</v>
      </c>
      <c r="F183" s="236" t="s">
        <v>852</v>
      </c>
      <c r="G183" s="234"/>
      <c r="H183" s="237">
        <v>97</v>
      </c>
      <c r="I183" s="238"/>
      <c r="J183" s="234"/>
      <c r="K183" s="234"/>
      <c r="L183" s="239"/>
      <c r="M183" s="240"/>
      <c r="N183" s="241"/>
      <c r="O183" s="241"/>
      <c r="P183" s="241"/>
      <c r="Q183" s="241"/>
      <c r="R183" s="241"/>
      <c r="S183" s="241"/>
      <c r="T183" s="24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3" t="s">
        <v>142</v>
      </c>
      <c r="AU183" s="243" t="s">
        <v>82</v>
      </c>
      <c r="AV183" s="14" t="s">
        <v>82</v>
      </c>
      <c r="AW183" s="14" t="s">
        <v>33</v>
      </c>
      <c r="AX183" s="14" t="s">
        <v>72</v>
      </c>
      <c r="AY183" s="243" t="s">
        <v>131</v>
      </c>
    </row>
    <row r="184" s="14" customFormat="1">
      <c r="A184" s="14"/>
      <c r="B184" s="233"/>
      <c r="C184" s="234"/>
      <c r="D184" s="218" t="s">
        <v>142</v>
      </c>
      <c r="E184" s="235" t="s">
        <v>19</v>
      </c>
      <c r="F184" s="236" t="s">
        <v>857</v>
      </c>
      <c r="G184" s="234"/>
      <c r="H184" s="237">
        <v>15</v>
      </c>
      <c r="I184" s="238"/>
      <c r="J184" s="234"/>
      <c r="K184" s="234"/>
      <c r="L184" s="239"/>
      <c r="M184" s="240"/>
      <c r="N184" s="241"/>
      <c r="O184" s="241"/>
      <c r="P184" s="241"/>
      <c r="Q184" s="241"/>
      <c r="R184" s="241"/>
      <c r="S184" s="241"/>
      <c r="T184" s="24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3" t="s">
        <v>142</v>
      </c>
      <c r="AU184" s="243" t="s">
        <v>82</v>
      </c>
      <c r="AV184" s="14" t="s">
        <v>82</v>
      </c>
      <c r="AW184" s="14" t="s">
        <v>33</v>
      </c>
      <c r="AX184" s="14" t="s">
        <v>72</v>
      </c>
      <c r="AY184" s="243" t="s">
        <v>131</v>
      </c>
    </row>
    <row r="185" s="2" customFormat="1" ht="24.15" customHeight="1">
      <c r="A185" s="39"/>
      <c r="B185" s="40"/>
      <c r="C185" s="205" t="s">
        <v>270</v>
      </c>
      <c r="D185" s="205" t="s">
        <v>133</v>
      </c>
      <c r="E185" s="206" t="s">
        <v>872</v>
      </c>
      <c r="F185" s="207" t="s">
        <v>873</v>
      </c>
      <c r="G185" s="208" t="s">
        <v>147</v>
      </c>
      <c r="H185" s="209">
        <v>5</v>
      </c>
      <c r="I185" s="210"/>
      <c r="J185" s="211">
        <f>ROUND(I185*H185,2)</f>
        <v>0</v>
      </c>
      <c r="K185" s="207" t="s">
        <v>137</v>
      </c>
      <c r="L185" s="45"/>
      <c r="M185" s="212" t="s">
        <v>19</v>
      </c>
      <c r="N185" s="213" t="s">
        <v>43</v>
      </c>
      <c r="O185" s="85"/>
      <c r="P185" s="214">
        <f>O185*H185</f>
        <v>0</v>
      </c>
      <c r="Q185" s="214">
        <v>0</v>
      </c>
      <c r="R185" s="214">
        <f>Q185*H185</f>
        <v>0</v>
      </c>
      <c r="S185" s="214">
        <v>0.082000000000000003</v>
      </c>
      <c r="T185" s="215">
        <f>S185*H185</f>
        <v>0.41000000000000003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138</v>
      </c>
      <c r="AT185" s="216" t="s">
        <v>133</v>
      </c>
      <c r="AU185" s="216" t="s">
        <v>82</v>
      </c>
      <c r="AY185" s="18" t="s">
        <v>131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80</v>
      </c>
      <c r="BK185" s="217">
        <f>ROUND(I185*H185,2)</f>
        <v>0</v>
      </c>
      <c r="BL185" s="18" t="s">
        <v>138</v>
      </c>
      <c r="BM185" s="216" t="s">
        <v>874</v>
      </c>
    </row>
    <row r="186" s="2" customFormat="1">
      <c r="A186" s="39"/>
      <c r="B186" s="40"/>
      <c r="C186" s="41"/>
      <c r="D186" s="218" t="s">
        <v>140</v>
      </c>
      <c r="E186" s="41"/>
      <c r="F186" s="219" t="s">
        <v>875</v>
      </c>
      <c r="G186" s="41"/>
      <c r="H186" s="41"/>
      <c r="I186" s="220"/>
      <c r="J186" s="41"/>
      <c r="K186" s="41"/>
      <c r="L186" s="45"/>
      <c r="M186" s="221"/>
      <c r="N186" s="222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140</v>
      </c>
      <c r="AU186" s="18" t="s">
        <v>82</v>
      </c>
    </row>
    <row r="187" s="2" customFormat="1">
      <c r="A187" s="39"/>
      <c r="B187" s="40"/>
      <c r="C187" s="41"/>
      <c r="D187" s="218" t="s">
        <v>167</v>
      </c>
      <c r="E187" s="41"/>
      <c r="F187" s="244" t="s">
        <v>876</v>
      </c>
      <c r="G187" s="41"/>
      <c r="H187" s="41"/>
      <c r="I187" s="220"/>
      <c r="J187" s="41"/>
      <c r="K187" s="41"/>
      <c r="L187" s="45"/>
      <c r="M187" s="221"/>
      <c r="N187" s="222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167</v>
      </c>
      <c r="AU187" s="18" t="s">
        <v>82</v>
      </c>
    </row>
    <row r="188" s="13" customFormat="1">
      <c r="A188" s="13"/>
      <c r="B188" s="223"/>
      <c r="C188" s="224"/>
      <c r="D188" s="218" t="s">
        <v>142</v>
      </c>
      <c r="E188" s="225" t="s">
        <v>19</v>
      </c>
      <c r="F188" s="226" t="s">
        <v>769</v>
      </c>
      <c r="G188" s="224"/>
      <c r="H188" s="225" t="s">
        <v>19</v>
      </c>
      <c r="I188" s="227"/>
      <c r="J188" s="224"/>
      <c r="K188" s="224"/>
      <c r="L188" s="228"/>
      <c r="M188" s="229"/>
      <c r="N188" s="230"/>
      <c r="O188" s="230"/>
      <c r="P188" s="230"/>
      <c r="Q188" s="230"/>
      <c r="R188" s="230"/>
      <c r="S188" s="230"/>
      <c r="T188" s="23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2" t="s">
        <v>142</v>
      </c>
      <c r="AU188" s="232" t="s">
        <v>82</v>
      </c>
      <c r="AV188" s="13" t="s">
        <v>80</v>
      </c>
      <c r="AW188" s="13" t="s">
        <v>33</v>
      </c>
      <c r="AX188" s="13" t="s">
        <v>72</v>
      </c>
      <c r="AY188" s="232" t="s">
        <v>131</v>
      </c>
    </row>
    <row r="189" s="14" customFormat="1">
      <c r="A189" s="14"/>
      <c r="B189" s="233"/>
      <c r="C189" s="234"/>
      <c r="D189" s="218" t="s">
        <v>142</v>
      </c>
      <c r="E189" s="235" t="s">
        <v>19</v>
      </c>
      <c r="F189" s="236" t="s">
        <v>877</v>
      </c>
      <c r="G189" s="234"/>
      <c r="H189" s="237">
        <v>5</v>
      </c>
      <c r="I189" s="238"/>
      <c r="J189" s="234"/>
      <c r="K189" s="234"/>
      <c r="L189" s="239"/>
      <c r="M189" s="240"/>
      <c r="N189" s="241"/>
      <c r="O189" s="241"/>
      <c r="P189" s="241"/>
      <c r="Q189" s="241"/>
      <c r="R189" s="241"/>
      <c r="S189" s="241"/>
      <c r="T189" s="242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3" t="s">
        <v>142</v>
      </c>
      <c r="AU189" s="243" t="s">
        <v>82</v>
      </c>
      <c r="AV189" s="14" t="s">
        <v>82</v>
      </c>
      <c r="AW189" s="14" t="s">
        <v>33</v>
      </c>
      <c r="AX189" s="14" t="s">
        <v>72</v>
      </c>
      <c r="AY189" s="243" t="s">
        <v>131</v>
      </c>
    </row>
    <row r="190" s="2" customFormat="1" ht="24.15" customHeight="1">
      <c r="A190" s="39"/>
      <c r="B190" s="40"/>
      <c r="C190" s="205" t="s">
        <v>275</v>
      </c>
      <c r="D190" s="205" t="s">
        <v>133</v>
      </c>
      <c r="E190" s="206" t="s">
        <v>878</v>
      </c>
      <c r="F190" s="207" t="s">
        <v>879</v>
      </c>
      <c r="G190" s="208" t="s">
        <v>147</v>
      </c>
      <c r="H190" s="209">
        <v>10</v>
      </c>
      <c r="I190" s="210"/>
      <c r="J190" s="211">
        <f>ROUND(I190*H190,2)</f>
        <v>0</v>
      </c>
      <c r="K190" s="207" t="s">
        <v>137</v>
      </c>
      <c r="L190" s="45"/>
      <c r="M190" s="212" t="s">
        <v>19</v>
      </c>
      <c r="N190" s="213" t="s">
        <v>43</v>
      </c>
      <c r="O190" s="85"/>
      <c r="P190" s="214">
        <f>O190*H190</f>
        <v>0</v>
      </c>
      <c r="Q190" s="214">
        <v>0</v>
      </c>
      <c r="R190" s="214">
        <f>Q190*H190</f>
        <v>0</v>
      </c>
      <c r="S190" s="214">
        <v>0.0040000000000000001</v>
      </c>
      <c r="T190" s="215">
        <f>S190*H190</f>
        <v>0.040000000000000001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6" t="s">
        <v>138</v>
      </c>
      <c r="AT190" s="216" t="s">
        <v>133</v>
      </c>
      <c r="AU190" s="216" t="s">
        <v>82</v>
      </c>
      <c r="AY190" s="18" t="s">
        <v>131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8" t="s">
        <v>80</v>
      </c>
      <c r="BK190" s="217">
        <f>ROUND(I190*H190,2)</f>
        <v>0</v>
      </c>
      <c r="BL190" s="18" t="s">
        <v>138</v>
      </c>
      <c r="BM190" s="216" t="s">
        <v>880</v>
      </c>
    </row>
    <row r="191" s="2" customFormat="1">
      <c r="A191" s="39"/>
      <c r="B191" s="40"/>
      <c r="C191" s="41"/>
      <c r="D191" s="218" t="s">
        <v>140</v>
      </c>
      <c r="E191" s="41"/>
      <c r="F191" s="219" t="s">
        <v>881</v>
      </c>
      <c r="G191" s="41"/>
      <c r="H191" s="41"/>
      <c r="I191" s="220"/>
      <c r="J191" s="41"/>
      <c r="K191" s="41"/>
      <c r="L191" s="45"/>
      <c r="M191" s="221"/>
      <c r="N191" s="222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140</v>
      </c>
      <c r="AU191" s="18" t="s">
        <v>82</v>
      </c>
    </row>
    <row r="192" s="2" customFormat="1">
      <c r="A192" s="39"/>
      <c r="B192" s="40"/>
      <c r="C192" s="41"/>
      <c r="D192" s="218" t="s">
        <v>167</v>
      </c>
      <c r="E192" s="41"/>
      <c r="F192" s="244" t="s">
        <v>882</v>
      </c>
      <c r="G192" s="41"/>
      <c r="H192" s="41"/>
      <c r="I192" s="220"/>
      <c r="J192" s="41"/>
      <c r="K192" s="41"/>
      <c r="L192" s="45"/>
      <c r="M192" s="221"/>
      <c r="N192" s="222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167</v>
      </c>
      <c r="AU192" s="18" t="s">
        <v>82</v>
      </c>
    </row>
    <row r="193" s="13" customFormat="1">
      <c r="A193" s="13"/>
      <c r="B193" s="223"/>
      <c r="C193" s="224"/>
      <c r="D193" s="218" t="s">
        <v>142</v>
      </c>
      <c r="E193" s="225" t="s">
        <v>19</v>
      </c>
      <c r="F193" s="226" t="s">
        <v>769</v>
      </c>
      <c r="G193" s="224"/>
      <c r="H193" s="225" t="s">
        <v>19</v>
      </c>
      <c r="I193" s="227"/>
      <c r="J193" s="224"/>
      <c r="K193" s="224"/>
      <c r="L193" s="228"/>
      <c r="M193" s="229"/>
      <c r="N193" s="230"/>
      <c r="O193" s="230"/>
      <c r="P193" s="230"/>
      <c r="Q193" s="230"/>
      <c r="R193" s="230"/>
      <c r="S193" s="230"/>
      <c r="T193" s="23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2" t="s">
        <v>142</v>
      </c>
      <c r="AU193" s="232" t="s">
        <v>82</v>
      </c>
      <c r="AV193" s="13" t="s">
        <v>80</v>
      </c>
      <c r="AW193" s="13" t="s">
        <v>33</v>
      </c>
      <c r="AX193" s="13" t="s">
        <v>72</v>
      </c>
      <c r="AY193" s="232" t="s">
        <v>131</v>
      </c>
    </row>
    <row r="194" s="14" customFormat="1">
      <c r="A194" s="14"/>
      <c r="B194" s="233"/>
      <c r="C194" s="234"/>
      <c r="D194" s="218" t="s">
        <v>142</v>
      </c>
      <c r="E194" s="235" t="s">
        <v>19</v>
      </c>
      <c r="F194" s="236" t="s">
        <v>883</v>
      </c>
      <c r="G194" s="234"/>
      <c r="H194" s="237">
        <v>10</v>
      </c>
      <c r="I194" s="238"/>
      <c r="J194" s="234"/>
      <c r="K194" s="234"/>
      <c r="L194" s="239"/>
      <c r="M194" s="240"/>
      <c r="N194" s="241"/>
      <c r="O194" s="241"/>
      <c r="P194" s="241"/>
      <c r="Q194" s="241"/>
      <c r="R194" s="241"/>
      <c r="S194" s="241"/>
      <c r="T194" s="24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3" t="s">
        <v>142</v>
      </c>
      <c r="AU194" s="243" t="s">
        <v>82</v>
      </c>
      <c r="AV194" s="14" t="s">
        <v>82</v>
      </c>
      <c r="AW194" s="14" t="s">
        <v>33</v>
      </c>
      <c r="AX194" s="14" t="s">
        <v>72</v>
      </c>
      <c r="AY194" s="243" t="s">
        <v>131</v>
      </c>
    </row>
    <row r="195" s="2" customFormat="1" ht="24.15" customHeight="1">
      <c r="A195" s="39"/>
      <c r="B195" s="40"/>
      <c r="C195" s="205" t="s">
        <v>282</v>
      </c>
      <c r="D195" s="205" t="s">
        <v>133</v>
      </c>
      <c r="E195" s="206" t="s">
        <v>884</v>
      </c>
      <c r="F195" s="207" t="s">
        <v>885</v>
      </c>
      <c r="G195" s="208" t="s">
        <v>136</v>
      </c>
      <c r="H195" s="209">
        <v>161</v>
      </c>
      <c r="I195" s="210"/>
      <c r="J195" s="211">
        <f>ROUND(I195*H195,2)</f>
        <v>0</v>
      </c>
      <c r="K195" s="207" t="s">
        <v>137</v>
      </c>
      <c r="L195" s="45"/>
      <c r="M195" s="212" t="s">
        <v>19</v>
      </c>
      <c r="N195" s="213" t="s">
        <v>43</v>
      </c>
      <c r="O195" s="85"/>
      <c r="P195" s="214">
        <f>O195*H195</f>
        <v>0</v>
      </c>
      <c r="Q195" s="214">
        <v>0</v>
      </c>
      <c r="R195" s="214">
        <f>Q195*H195</f>
        <v>0</v>
      </c>
      <c r="S195" s="214">
        <v>0</v>
      </c>
      <c r="T195" s="21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138</v>
      </c>
      <c r="AT195" s="216" t="s">
        <v>133</v>
      </c>
      <c r="AU195" s="216" t="s">
        <v>82</v>
      </c>
      <c r="AY195" s="18" t="s">
        <v>131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80</v>
      </c>
      <c r="BK195" s="217">
        <f>ROUND(I195*H195,2)</f>
        <v>0</v>
      </c>
      <c r="BL195" s="18" t="s">
        <v>138</v>
      </c>
      <c r="BM195" s="216" t="s">
        <v>886</v>
      </c>
    </row>
    <row r="196" s="2" customFormat="1">
      <c r="A196" s="39"/>
      <c r="B196" s="40"/>
      <c r="C196" s="41"/>
      <c r="D196" s="218" t="s">
        <v>140</v>
      </c>
      <c r="E196" s="41"/>
      <c r="F196" s="219" t="s">
        <v>887</v>
      </c>
      <c r="G196" s="41"/>
      <c r="H196" s="41"/>
      <c r="I196" s="220"/>
      <c r="J196" s="41"/>
      <c r="K196" s="41"/>
      <c r="L196" s="45"/>
      <c r="M196" s="221"/>
      <c r="N196" s="22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140</v>
      </c>
      <c r="AU196" s="18" t="s">
        <v>82</v>
      </c>
    </row>
    <row r="197" s="2" customFormat="1">
      <c r="A197" s="39"/>
      <c r="B197" s="40"/>
      <c r="C197" s="41"/>
      <c r="D197" s="218" t="s">
        <v>167</v>
      </c>
      <c r="E197" s="41"/>
      <c r="F197" s="244" t="s">
        <v>888</v>
      </c>
      <c r="G197" s="41"/>
      <c r="H197" s="41"/>
      <c r="I197" s="220"/>
      <c r="J197" s="41"/>
      <c r="K197" s="41"/>
      <c r="L197" s="45"/>
      <c r="M197" s="221"/>
      <c r="N197" s="222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167</v>
      </c>
      <c r="AU197" s="18" t="s">
        <v>82</v>
      </c>
    </row>
    <row r="198" s="13" customFormat="1">
      <c r="A198" s="13"/>
      <c r="B198" s="223"/>
      <c r="C198" s="224"/>
      <c r="D198" s="218" t="s">
        <v>142</v>
      </c>
      <c r="E198" s="225" t="s">
        <v>19</v>
      </c>
      <c r="F198" s="226" t="s">
        <v>769</v>
      </c>
      <c r="G198" s="224"/>
      <c r="H198" s="225" t="s">
        <v>19</v>
      </c>
      <c r="I198" s="227"/>
      <c r="J198" s="224"/>
      <c r="K198" s="224"/>
      <c r="L198" s="228"/>
      <c r="M198" s="229"/>
      <c r="N198" s="230"/>
      <c r="O198" s="230"/>
      <c r="P198" s="230"/>
      <c r="Q198" s="230"/>
      <c r="R198" s="230"/>
      <c r="S198" s="230"/>
      <c r="T198" s="23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2" t="s">
        <v>142</v>
      </c>
      <c r="AU198" s="232" t="s">
        <v>82</v>
      </c>
      <c r="AV198" s="13" t="s">
        <v>80</v>
      </c>
      <c r="AW198" s="13" t="s">
        <v>33</v>
      </c>
      <c r="AX198" s="13" t="s">
        <v>72</v>
      </c>
      <c r="AY198" s="232" t="s">
        <v>131</v>
      </c>
    </row>
    <row r="199" s="14" customFormat="1">
      <c r="A199" s="14"/>
      <c r="B199" s="233"/>
      <c r="C199" s="234"/>
      <c r="D199" s="218" t="s">
        <v>142</v>
      </c>
      <c r="E199" s="235" t="s">
        <v>19</v>
      </c>
      <c r="F199" s="236" t="s">
        <v>889</v>
      </c>
      <c r="G199" s="234"/>
      <c r="H199" s="237">
        <v>161</v>
      </c>
      <c r="I199" s="238"/>
      <c r="J199" s="234"/>
      <c r="K199" s="234"/>
      <c r="L199" s="239"/>
      <c r="M199" s="240"/>
      <c r="N199" s="241"/>
      <c r="O199" s="241"/>
      <c r="P199" s="241"/>
      <c r="Q199" s="241"/>
      <c r="R199" s="241"/>
      <c r="S199" s="241"/>
      <c r="T199" s="242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3" t="s">
        <v>142</v>
      </c>
      <c r="AU199" s="243" t="s">
        <v>82</v>
      </c>
      <c r="AV199" s="14" t="s">
        <v>82</v>
      </c>
      <c r="AW199" s="14" t="s">
        <v>33</v>
      </c>
      <c r="AX199" s="14" t="s">
        <v>72</v>
      </c>
      <c r="AY199" s="243" t="s">
        <v>131</v>
      </c>
    </row>
    <row r="200" s="12" customFormat="1" ht="22.8" customHeight="1">
      <c r="A200" s="12"/>
      <c r="B200" s="189"/>
      <c r="C200" s="190"/>
      <c r="D200" s="191" t="s">
        <v>71</v>
      </c>
      <c r="E200" s="203" t="s">
        <v>732</v>
      </c>
      <c r="F200" s="203" t="s">
        <v>733</v>
      </c>
      <c r="G200" s="190"/>
      <c r="H200" s="190"/>
      <c r="I200" s="193"/>
      <c r="J200" s="204">
        <f>BK200</f>
        <v>0</v>
      </c>
      <c r="K200" s="190"/>
      <c r="L200" s="195"/>
      <c r="M200" s="196"/>
      <c r="N200" s="197"/>
      <c r="O200" s="197"/>
      <c r="P200" s="198">
        <f>SUM(P201:P202)</f>
        <v>0</v>
      </c>
      <c r="Q200" s="197"/>
      <c r="R200" s="198">
        <f>SUM(R201:R202)</f>
        <v>0</v>
      </c>
      <c r="S200" s="197"/>
      <c r="T200" s="199">
        <f>SUM(T201:T202)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0" t="s">
        <v>80</v>
      </c>
      <c r="AT200" s="201" t="s">
        <v>71</v>
      </c>
      <c r="AU200" s="201" t="s">
        <v>80</v>
      </c>
      <c r="AY200" s="200" t="s">
        <v>131</v>
      </c>
      <c r="BK200" s="202">
        <f>SUM(BK201:BK202)</f>
        <v>0</v>
      </c>
    </row>
    <row r="201" s="2" customFormat="1" ht="24.15" customHeight="1">
      <c r="A201" s="39"/>
      <c r="B201" s="40"/>
      <c r="C201" s="205" t="s">
        <v>288</v>
      </c>
      <c r="D201" s="205" t="s">
        <v>133</v>
      </c>
      <c r="E201" s="206" t="s">
        <v>735</v>
      </c>
      <c r="F201" s="207" t="s">
        <v>736</v>
      </c>
      <c r="G201" s="208" t="s">
        <v>292</v>
      </c>
      <c r="H201" s="209">
        <v>2.1629999999999998</v>
      </c>
      <c r="I201" s="210"/>
      <c r="J201" s="211">
        <f>ROUND(I201*H201,2)</f>
        <v>0</v>
      </c>
      <c r="K201" s="207" t="s">
        <v>137</v>
      </c>
      <c r="L201" s="45"/>
      <c r="M201" s="212" t="s">
        <v>19</v>
      </c>
      <c r="N201" s="213" t="s">
        <v>43</v>
      </c>
      <c r="O201" s="85"/>
      <c r="P201" s="214">
        <f>O201*H201</f>
        <v>0</v>
      </c>
      <c r="Q201" s="214">
        <v>0</v>
      </c>
      <c r="R201" s="214">
        <f>Q201*H201</f>
        <v>0</v>
      </c>
      <c r="S201" s="214">
        <v>0</v>
      </c>
      <c r="T201" s="21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6" t="s">
        <v>138</v>
      </c>
      <c r="AT201" s="216" t="s">
        <v>133</v>
      </c>
      <c r="AU201" s="216" t="s">
        <v>82</v>
      </c>
      <c r="AY201" s="18" t="s">
        <v>131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8" t="s">
        <v>80</v>
      </c>
      <c r="BK201" s="217">
        <f>ROUND(I201*H201,2)</f>
        <v>0</v>
      </c>
      <c r="BL201" s="18" t="s">
        <v>138</v>
      </c>
      <c r="BM201" s="216" t="s">
        <v>890</v>
      </c>
    </row>
    <row r="202" s="2" customFormat="1">
      <c r="A202" s="39"/>
      <c r="B202" s="40"/>
      <c r="C202" s="41"/>
      <c r="D202" s="218" t="s">
        <v>140</v>
      </c>
      <c r="E202" s="41"/>
      <c r="F202" s="219" t="s">
        <v>738</v>
      </c>
      <c r="G202" s="41"/>
      <c r="H202" s="41"/>
      <c r="I202" s="220"/>
      <c r="J202" s="41"/>
      <c r="K202" s="41"/>
      <c r="L202" s="45"/>
      <c r="M202" s="269"/>
      <c r="N202" s="270"/>
      <c r="O202" s="271"/>
      <c r="P202" s="271"/>
      <c r="Q202" s="271"/>
      <c r="R202" s="271"/>
      <c r="S202" s="271"/>
      <c r="T202" s="272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140</v>
      </c>
      <c r="AU202" s="18" t="s">
        <v>82</v>
      </c>
    </row>
    <row r="203" s="2" customFormat="1" ht="6.96" customHeight="1">
      <c r="A203" s="39"/>
      <c r="B203" s="60"/>
      <c r="C203" s="61"/>
      <c r="D203" s="61"/>
      <c r="E203" s="61"/>
      <c r="F203" s="61"/>
      <c r="G203" s="61"/>
      <c r="H203" s="61"/>
      <c r="I203" s="61"/>
      <c r="J203" s="61"/>
      <c r="K203" s="61"/>
      <c r="L203" s="45"/>
      <c r="M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</row>
  </sheetData>
  <sheetProtection sheet="1" autoFilter="0" formatColumns="0" formatRows="0" objects="1" scenarios="1" spinCount="100000" saltValue="mkJ4y3EJFGTNGqrJoGs/BdgLHyeqS/AYZjmH1YbekcfL/9UpkNjuK/QFMbDVTRZptL1ucPZN/Dl1g6t8nlqxig==" hashValue="yIEM2S+lrf4B3YHTytCMEYvFr4GbB0YFvlABTrR8aOnt05+EU3ytgbhT00OgoCvdw2eOKEkMUi9ojOm9XV9fAA==" algorithmName="SHA-512" password="CC35"/>
  <autoFilter ref="C82:K202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="1" customFormat="1" ht="24.96" customHeight="1">
      <c r="B4" s="21"/>
      <c r="D4" s="131" t="s">
        <v>99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Křižovatka Opatovská - Chilská, č. akce 999178, Praha 11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100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891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23. 4. 2021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ROUND(J83,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ROUND((SUM(BE83:BE200)),  2)</f>
        <v>0</v>
      </c>
      <c r="G33" s="39"/>
      <c r="H33" s="39"/>
      <c r="I33" s="149">
        <v>0.20999999999999999</v>
      </c>
      <c r="J33" s="148">
        <f>ROUND(((SUM(BE83:BE200))*I33),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44</v>
      </c>
      <c r="F34" s="148">
        <f>ROUND((SUM(BF83:BF200)),  2)</f>
        <v>0</v>
      </c>
      <c r="G34" s="39"/>
      <c r="H34" s="39"/>
      <c r="I34" s="149">
        <v>0.14999999999999999</v>
      </c>
      <c r="J34" s="148">
        <f>ROUND(((SUM(BF83:BF200))*I34),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45</v>
      </c>
      <c r="F35" s="148">
        <f>ROUND((SUM(BG83:BG200)),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46</v>
      </c>
      <c r="F36" s="148">
        <f>ROUND((SUM(BH83:BH200)),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47</v>
      </c>
      <c r="F37" s="148">
        <f>ROUND((SUM(BI83:BI200)),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102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Křižovatka Opatovská - Chilská, č. akce 999178, Praha 11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100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 160 - Dopravní značení na D1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Křižovatka ulic Opatovská - Chilská</v>
      </c>
      <c r="G52" s="41"/>
      <c r="H52" s="41"/>
      <c r="I52" s="33" t="s">
        <v>23</v>
      </c>
      <c r="J52" s="73" t="str">
        <f>IF(J12="","",J12)</f>
        <v>23. 4. 2021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TSK hlavního města Prahy, a.s.</v>
      </c>
      <c r="G54" s="41"/>
      <c r="H54" s="41"/>
      <c r="I54" s="33" t="s">
        <v>31</v>
      </c>
      <c r="J54" s="37" t="str">
        <f>E21</f>
        <v>Atelier PROMIKA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103</v>
      </c>
      <c r="D57" s="163"/>
      <c r="E57" s="163"/>
      <c r="F57" s="163"/>
      <c r="G57" s="163"/>
      <c r="H57" s="163"/>
      <c r="I57" s="163"/>
      <c r="J57" s="164" t="s">
        <v>104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105</v>
      </c>
    </row>
    <row r="60" s="9" customFormat="1" ht="24.96" customHeight="1">
      <c r="A60" s="9"/>
      <c r="B60" s="166"/>
      <c r="C60" s="167"/>
      <c r="D60" s="168" t="s">
        <v>106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763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111</v>
      </c>
      <c r="E62" s="175"/>
      <c r="F62" s="175"/>
      <c r="G62" s="175"/>
      <c r="H62" s="175"/>
      <c r="I62" s="175"/>
      <c r="J62" s="176">
        <f>J91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113</v>
      </c>
      <c r="E63" s="175"/>
      <c r="F63" s="175"/>
      <c r="G63" s="175"/>
      <c r="H63" s="175"/>
      <c r="I63" s="175"/>
      <c r="J63" s="176">
        <f>J198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2" customFormat="1" ht="21.84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="2" customFormat="1" ht="6.96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="2" customFormat="1" ht="6.96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="2" customFormat="1" ht="24.96" customHeight="1">
      <c r="A70" s="39"/>
      <c r="B70" s="40"/>
      <c r="C70" s="24" t="s">
        <v>116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6.96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6.5" customHeight="1">
      <c r="A73" s="39"/>
      <c r="B73" s="40"/>
      <c r="C73" s="41"/>
      <c r="D73" s="41"/>
      <c r="E73" s="161" t="str">
        <f>E7</f>
        <v>Křižovatka Opatovská - Chilská, č. akce 999178, Praha 11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2" customHeight="1">
      <c r="A74" s="39"/>
      <c r="B74" s="40"/>
      <c r="C74" s="33" t="s">
        <v>100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6.5" customHeight="1">
      <c r="A75" s="39"/>
      <c r="B75" s="40"/>
      <c r="C75" s="41"/>
      <c r="D75" s="41"/>
      <c r="E75" s="70" t="str">
        <f>E9</f>
        <v>SO 160 - Dopravní značení na D1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6.96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21</v>
      </c>
      <c r="D77" s="41"/>
      <c r="E77" s="41"/>
      <c r="F77" s="28" t="str">
        <f>F12</f>
        <v>Křižovatka ulic Opatovská - Chilská</v>
      </c>
      <c r="G77" s="41"/>
      <c r="H77" s="41"/>
      <c r="I77" s="33" t="s">
        <v>23</v>
      </c>
      <c r="J77" s="73" t="str">
        <f>IF(J12="","",J12)</f>
        <v>23. 4. 2021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25.65" customHeight="1">
      <c r="A79" s="39"/>
      <c r="B79" s="40"/>
      <c r="C79" s="33" t="s">
        <v>25</v>
      </c>
      <c r="D79" s="41"/>
      <c r="E79" s="41"/>
      <c r="F79" s="28" t="str">
        <f>E15</f>
        <v>TSK hlavního města Prahy, a.s.</v>
      </c>
      <c r="G79" s="41"/>
      <c r="H79" s="41"/>
      <c r="I79" s="33" t="s">
        <v>31</v>
      </c>
      <c r="J79" s="37" t="str">
        <f>E21</f>
        <v>Atelier PROMIKA s.r.o.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5.15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33" t="s">
        <v>34</v>
      </c>
      <c r="J80" s="37" t="str">
        <f>E24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0.32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11" customFormat="1" ht="29.28" customHeight="1">
      <c r="A82" s="178"/>
      <c r="B82" s="179"/>
      <c r="C82" s="180" t="s">
        <v>117</v>
      </c>
      <c r="D82" s="181" t="s">
        <v>57</v>
      </c>
      <c r="E82" s="181" t="s">
        <v>53</v>
      </c>
      <c r="F82" s="181" t="s">
        <v>54</v>
      </c>
      <c r="G82" s="181" t="s">
        <v>118</v>
      </c>
      <c r="H82" s="181" t="s">
        <v>119</v>
      </c>
      <c r="I82" s="181" t="s">
        <v>120</v>
      </c>
      <c r="J82" s="181" t="s">
        <v>104</v>
      </c>
      <c r="K82" s="182" t="s">
        <v>121</v>
      </c>
      <c r="L82" s="183"/>
      <c r="M82" s="93" t="s">
        <v>19</v>
      </c>
      <c r="N82" s="94" t="s">
        <v>42</v>
      </c>
      <c r="O82" s="94" t="s">
        <v>122</v>
      </c>
      <c r="P82" s="94" t="s">
        <v>123</v>
      </c>
      <c r="Q82" s="94" t="s">
        <v>124</v>
      </c>
      <c r="R82" s="94" t="s">
        <v>125</v>
      </c>
      <c r="S82" s="94" t="s">
        <v>126</v>
      </c>
      <c r="T82" s="95" t="s">
        <v>127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="2" customFormat="1" ht="22.8" customHeight="1">
      <c r="A83" s="39"/>
      <c r="B83" s="40"/>
      <c r="C83" s="100" t="s">
        <v>128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</f>
        <v>0</v>
      </c>
      <c r="Q83" s="97"/>
      <c r="R83" s="186">
        <f>R84</f>
        <v>7.8497900000000005</v>
      </c>
      <c r="S83" s="97"/>
      <c r="T83" s="187">
        <f>T84</f>
        <v>0.68800000000000006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71</v>
      </c>
      <c r="AU83" s="18" t="s">
        <v>105</v>
      </c>
      <c r="BK83" s="188">
        <f>BK84</f>
        <v>0</v>
      </c>
    </row>
    <row r="84" s="12" customFormat="1" ht="25.92" customHeight="1">
      <c r="A84" s="12"/>
      <c r="B84" s="189"/>
      <c r="C84" s="190"/>
      <c r="D84" s="191" t="s">
        <v>71</v>
      </c>
      <c r="E84" s="192" t="s">
        <v>129</v>
      </c>
      <c r="F84" s="192" t="s">
        <v>130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P85+P91+P198</f>
        <v>0</v>
      </c>
      <c r="Q84" s="197"/>
      <c r="R84" s="198">
        <f>R85+R91+R198</f>
        <v>7.8497900000000005</v>
      </c>
      <c r="S84" s="197"/>
      <c r="T84" s="199">
        <f>T85+T91+T198</f>
        <v>0.68800000000000006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80</v>
      </c>
      <c r="AT84" s="201" t="s">
        <v>71</v>
      </c>
      <c r="AU84" s="201" t="s">
        <v>72</v>
      </c>
      <c r="AY84" s="200" t="s">
        <v>131</v>
      </c>
      <c r="BK84" s="202">
        <f>BK85+BK91+BK198</f>
        <v>0</v>
      </c>
    </row>
    <row r="85" s="12" customFormat="1" ht="22.8" customHeight="1">
      <c r="A85" s="12"/>
      <c r="B85" s="189"/>
      <c r="C85" s="190"/>
      <c r="D85" s="191" t="s">
        <v>71</v>
      </c>
      <c r="E85" s="203" t="s">
        <v>138</v>
      </c>
      <c r="F85" s="203" t="s">
        <v>764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SUM(P86:P90)</f>
        <v>0</v>
      </c>
      <c r="Q85" s="197"/>
      <c r="R85" s="198">
        <f>SUM(R86:R90)</f>
        <v>0</v>
      </c>
      <c r="S85" s="197"/>
      <c r="T85" s="199">
        <f>SUM(T86:T90)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80</v>
      </c>
      <c r="AT85" s="201" t="s">
        <v>71</v>
      </c>
      <c r="AU85" s="201" t="s">
        <v>80</v>
      </c>
      <c r="AY85" s="200" t="s">
        <v>131</v>
      </c>
      <c r="BK85" s="202">
        <f>SUM(BK86:BK90)</f>
        <v>0</v>
      </c>
    </row>
    <row r="86" s="2" customFormat="1" ht="24.15" customHeight="1">
      <c r="A86" s="39"/>
      <c r="B86" s="40"/>
      <c r="C86" s="205" t="s">
        <v>80</v>
      </c>
      <c r="D86" s="205" t="s">
        <v>133</v>
      </c>
      <c r="E86" s="206" t="s">
        <v>771</v>
      </c>
      <c r="F86" s="207" t="s">
        <v>772</v>
      </c>
      <c r="G86" s="208" t="s">
        <v>147</v>
      </c>
      <c r="H86" s="209">
        <v>2</v>
      </c>
      <c r="I86" s="210"/>
      <c r="J86" s="211">
        <f>ROUND(I86*H86,2)</f>
        <v>0</v>
      </c>
      <c r="K86" s="207" t="s">
        <v>19</v>
      </c>
      <c r="L86" s="45"/>
      <c r="M86" s="212" t="s">
        <v>19</v>
      </c>
      <c r="N86" s="213" t="s">
        <v>43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138</v>
      </c>
      <c r="AT86" s="216" t="s">
        <v>133</v>
      </c>
      <c r="AU86" s="216" t="s">
        <v>82</v>
      </c>
      <c r="AY86" s="18" t="s">
        <v>131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80</v>
      </c>
      <c r="BK86" s="217">
        <f>ROUND(I86*H86,2)</f>
        <v>0</v>
      </c>
      <c r="BL86" s="18" t="s">
        <v>138</v>
      </c>
      <c r="BM86" s="216" t="s">
        <v>892</v>
      </c>
    </row>
    <row r="87" s="2" customFormat="1">
      <c r="A87" s="39"/>
      <c r="B87" s="40"/>
      <c r="C87" s="41"/>
      <c r="D87" s="218" t="s">
        <v>140</v>
      </c>
      <c r="E87" s="41"/>
      <c r="F87" s="219" t="s">
        <v>772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140</v>
      </c>
      <c r="AU87" s="18" t="s">
        <v>82</v>
      </c>
    </row>
    <row r="88" s="2" customFormat="1">
      <c r="A88" s="39"/>
      <c r="B88" s="40"/>
      <c r="C88" s="41"/>
      <c r="D88" s="218" t="s">
        <v>167</v>
      </c>
      <c r="E88" s="41"/>
      <c r="F88" s="244" t="s">
        <v>774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167</v>
      </c>
      <c r="AU88" s="18" t="s">
        <v>82</v>
      </c>
    </row>
    <row r="89" s="13" customFormat="1">
      <c r="A89" s="13"/>
      <c r="B89" s="223"/>
      <c r="C89" s="224"/>
      <c r="D89" s="218" t="s">
        <v>142</v>
      </c>
      <c r="E89" s="225" t="s">
        <v>19</v>
      </c>
      <c r="F89" s="226" t="s">
        <v>769</v>
      </c>
      <c r="G89" s="224"/>
      <c r="H89" s="225" t="s">
        <v>19</v>
      </c>
      <c r="I89" s="227"/>
      <c r="J89" s="224"/>
      <c r="K89" s="224"/>
      <c r="L89" s="228"/>
      <c r="M89" s="229"/>
      <c r="N89" s="230"/>
      <c r="O89" s="230"/>
      <c r="P89" s="230"/>
      <c r="Q89" s="230"/>
      <c r="R89" s="230"/>
      <c r="S89" s="230"/>
      <c r="T89" s="231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2" t="s">
        <v>142</v>
      </c>
      <c r="AU89" s="232" t="s">
        <v>82</v>
      </c>
      <c r="AV89" s="13" t="s">
        <v>80</v>
      </c>
      <c r="AW89" s="13" t="s">
        <v>33</v>
      </c>
      <c r="AX89" s="13" t="s">
        <v>72</v>
      </c>
      <c r="AY89" s="232" t="s">
        <v>131</v>
      </c>
    </row>
    <row r="90" s="14" customFormat="1">
      <c r="A90" s="14"/>
      <c r="B90" s="233"/>
      <c r="C90" s="234"/>
      <c r="D90" s="218" t="s">
        <v>142</v>
      </c>
      <c r="E90" s="235" t="s">
        <v>19</v>
      </c>
      <c r="F90" s="236" t="s">
        <v>893</v>
      </c>
      <c r="G90" s="234"/>
      <c r="H90" s="237">
        <v>2</v>
      </c>
      <c r="I90" s="238"/>
      <c r="J90" s="234"/>
      <c r="K90" s="234"/>
      <c r="L90" s="239"/>
      <c r="M90" s="240"/>
      <c r="N90" s="241"/>
      <c r="O90" s="241"/>
      <c r="P90" s="241"/>
      <c r="Q90" s="241"/>
      <c r="R90" s="241"/>
      <c r="S90" s="241"/>
      <c r="T90" s="242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3" t="s">
        <v>142</v>
      </c>
      <c r="AU90" s="243" t="s">
        <v>82</v>
      </c>
      <c r="AV90" s="14" t="s">
        <v>82</v>
      </c>
      <c r="AW90" s="14" t="s">
        <v>33</v>
      </c>
      <c r="AX90" s="14" t="s">
        <v>72</v>
      </c>
      <c r="AY90" s="243" t="s">
        <v>131</v>
      </c>
    </row>
    <row r="91" s="12" customFormat="1" ht="22.8" customHeight="1">
      <c r="A91" s="12"/>
      <c r="B91" s="189"/>
      <c r="C91" s="190"/>
      <c r="D91" s="191" t="s">
        <v>71</v>
      </c>
      <c r="E91" s="203" t="s">
        <v>189</v>
      </c>
      <c r="F91" s="203" t="s">
        <v>524</v>
      </c>
      <c r="G91" s="190"/>
      <c r="H91" s="190"/>
      <c r="I91" s="193"/>
      <c r="J91" s="204">
        <f>BK91</f>
        <v>0</v>
      </c>
      <c r="K91" s="190"/>
      <c r="L91" s="195"/>
      <c r="M91" s="196"/>
      <c r="N91" s="197"/>
      <c r="O91" s="197"/>
      <c r="P91" s="198">
        <f>SUM(P92:P197)</f>
        <v>0</v>
      </c>
      <c r="Q91" s="197"/>
      <c r="R91" s="198">
        <f>SUM(R92:R197)</f>
        <v>7.8497900000000005</v>
      </c>
      <c r="S91" s="197"/>
      <c r="T91" s="199">
        <f>SUM(T92:T197)</f>
        <v>0.68800000000000006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80</v>
      </c>
      <c r="AT91" s="201" t="s">
        <v>71</v>
      </c>
      <c r="AU91" s="201" t="s">
        <v>80</v>
      </c>
      <c r="AY91" s="200" t="s">
        <v>131</v>
      </c>
      <c r="BK91" s="202">
        <f>SUM(BK92:BK197)</f>
        <v>0</v>
      </c>
    </row>
    <row r="92" s="2" customFormat="1" ht="24.15" customHeight="1">
      <c r="A92" s="39"/>
      <c r="B92" s="40"/>
      <c r="C92" s="205" t="s">
        <v>82</v>
      </c>
      <c r="D92" s="205" t="s">
        <v>133</v>
      </c>
      <c r="E92" s="206" t="s">
        <v>776</v>
      </c>
      <c r="F92" s="207" t="s">
        <v>777</v>
      </c>
      <c r="G92" s="208" t="s">
        <v>147</v>
      </c>
      <c r="H92" s="209">
        <v>12</v>
      </c>
      <c r="I92" s="210"/>
      <c r="J92" s="211">
        <f>ROUND(I92*H92,2)</f>
        <v>0</v>
      </c>
      <c r="K92" s="207" t="s">
        <v>137</v>
      </c>
      <c r="L92" s="45"/>
      <c r="M92" s="212" t="s">
        <v>19</v>
      </c>
      <c r="N92" s="213" t="s">
        <v>43</v>
      </c>
      <c r="O92" s="85"/>
      <c r="P92" s="214">
        <f>O92*H92</f>
        <v>0</v>
      </c>
      <c r="Q92" s="214">
        <v>0.00069999999999999999</v>
      </c>
      <c r="R92" s="214">
        <f>Q92*H92</f>
        <v>0.0083999999999999995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138</v>
      </c>
      <c r="AT92" s="216" t="s">
        <v>133</v>
      </c>
      <c r="AU92" s="216" t="s">
        <v>82</v>
      </c>
      <c r="AY92" s="18" t="s">
        <v>131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80</v>
      </c>
      <c r="BK92" s="217">
        <f>ROUND(I92*H92,2)</f>
        <v>0</v>
      </c>
      <c r="BL92" s="18" t="s">
        <v>138</v>
      </c>
      <c r="BM92" s="216" t="s">
        <v>778</v>
      </c>
    </row>
    <row r="93" s="2" customFormat="1">
      <c r="A93" s="39"/>
      <c r="B93" s="40"/>
      <c r="C93" s="41"/>
      <c r="D93" s="218" t="s">
        <v>140</v>
      </c>
      <c r="E93" s="41"/>
      <c r="F93" s="219" t="s">
        <v>779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140</v>
      </c>
      <c r="AU93" s="18" t="s">
        <v>82</v>
      </c>
    </row>
    <row r="94" s="13" customFormat="1">
      <c r="A94" s="13"/>
      <c r="B94" s="223"/>
      <c r="C94" s="224"/>
      <c r="D94" s="218" t="s">
        <v>142</v>
      </c>
      <c r="E94" s="225" t="s">
        <v>19</v>
      </c>
      <c r="F94" s="226" t="s">
        <v>780</v>
      </c>
      <c r="G94" s="224"/>
      <c r="H94" s="225" t="s">
        <v>19</v>
      </c>
      <c r="I94" s="227"/>
      <c r="J94" s="224"/>
      <c r="K94" s="224"/>
      <c r="L94" s="228"/>
      <c r="M94" s="229"/>
      <c r="N94" s="230"/>
      <c r="O94" s="230"/>
      <c r="P94" s="230"/>
      <c r="Q94" s="230"/>
      <c r="R94" s="230"/>
      <c r="S94" s="230"/>
      <c r="T94" s="231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2" t="s">
        <v>142</v>
      </c>
      <c r="AU94" s="232" t="s">
        <v>82</v>
      </c>
      <c r="AV94" s="13" t="s">
        <v>80</v>
      </c>
      <c r="AW94" s="13" t="s">
        <v>33</v>
      </c>
      <c r="AX94" s="13" t="s">
        <v>72</v>
      </c>
      <c r="AY94" s="232" t="s">
        <v>131</v>
      </c>
    </row>
    <row r="95" s="14" customFormat="1">
      <c r="A95" s="14"/>
      <c r="B95" s="233"/>
      <c r="C95" s="234"/>
      <c r="D95" s="218" t="s">
        <v>142</v>
      </c>
      <c r="E95" s="235" t="s">
        <v>19</v>
      </c>
      <c r="F95" s="236" t="s">
        <v>894</v>
      </c>
      <c r="G95" s="234"/>
      <c r="H95" s="237">
        <v>2</v>
      </c>
      <c r="I95" s="238"/>
      <c r="J95" s="234"/>
      <c r="K95" s="234"/>
      <c r="L95" s="239"/>
      <c r="M95" s="240"/>
      <c r="N95" s="241"/>
      <c r="O95" s="241"/>
      <c r="P95" s="241"/>
      <c r="Q95" s="241"/>
      <c r="R95" s="241"/>
      <c r="S95" s="241"/>
      <c r="T95" s="242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3" t="s">
        <v>142</v>
      </c>
      <c r="AU95" s="243" t="s">
        <v>82</v>
      </c>
      <c r="AV95" s="14" t="s">
        <v>82</v>
      </c>
      <c r="AW95" s="14" t="s">
        <v>33</v>
      </c>
      <c r="AX95" s="14" t="s">
        <v>72</v>
      </c>
      <c r="AY95" s="243" t="s">
        <v>131</v>
      </c>
    </row>
    <row r="96" s="14" customFormat="1">
      <c r="A96" s="14"/>
      <c r="B96" s="233"/>
      <c r="C96" s="234"/>
      <c r="D96" s="218" t="s">
        <v>142</v>
      </c>
      <c r="E96" s="235" t="s">
        <v>19</v>
      </c>
      <c r="F96" s="236" t="s">
        <v>895</v>
      </c>
      <c r="G96" s="234"/>
      <c r="H96" s="237">
        <v>4</v>
      </c>
      <c r="I96" s="238"/>
      <c r="J96" s="234"/>
      <c r="K96" s="234"/>
      <c r="L96" s="239"/>
      <c r="M96" s="240"/>
      <c r="N96" s="241"/>
      <c r="O96" s="241"/>
      <c r="P96" s="241"/>
      <c r="Q96" s="241"/>
      <c r="R96" s="241"/>
      <c r="S96" s="241"/>
      <c r="T96" s="242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3" t="s">
        <v>142</v>
      </c>
      <c r="AU96" s="243" t="s">
        <v>82</v>
      </c>
      <c r="AV96" s="14" t="s">
        <v>82</v>
      </c>
      <c r="AW96" s="14" t="s">
        <v>33</v>
      </c>
      <c r="AX96" s="14" t="s">
        <v>72</v>
      </c>
      <c r="AY96" s="243" t="s">
        <v>131</v>
      </c>
    </row>
    <row r="97" s="14" customFormat="1">
      <c r="A97" s="14"/>
      <c r="B97" s="233"/>
      <c r="C97" s="234"/>
      <c r="D97" s="218" t="s">
        <v>142</v>
      </c>
      <c r="E97" s="235" t="s">
        <v>19</v>
      </c>
      <c r="F97" s="236" t="s">
        <v>896</v>
      </c>
      <c r="G97" s="234"/>
      <c r="H97" s="237">
        <v>6</v>
      </c>
      <c r="I97" s="238"/>
      <c r="J97" s="234"/>
      <c r="K97" s="234"/>
      <c r="L97" s="239"/>
      <c r="M97" s="240"/>
      <c r="N97" s="241"/>
      <c r="O97" s="241"/>
      <c r="P97" s="241"/>
      <c r="Q97" s="241"/>
      <c r="R97" s="241"/>
      <c r="S97" s="241"/>
      <c r="T97" s="242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3" t="s">
        <v>142</v>
      </c>
      <c r="AU97" s="243" t="s">
        <v>82</v>
      </c>
      <c r="AV97" s="14" t="s">
        <v>82</v>
      </c>
      <c r="AW97" s="14" t="s">
        <v>33</v>
      </c>
      <c r="AX97" s="14" t="s">
        <v>72</v>
      </c>
      <c r="AY97" s="243" t="s">
        <v>131</v>
      </c>
    </row>
    <row r="98" s="2" customFormat="1" ht="14.4" customHeight="1">
      <c r="A98" s="39"/>
      <c r="B98" s="40"/>
      <c r="C98" s="245" t="s">
        <v>152</v>
      </c>
      <c r="D98" s="245" t="s">
        <v>289</v>
      </c>
      <c r="E98" s="246" t="s">
        <v>788</v>
      </c>
      <c r="F98" s="247" t="s">
        <v>789</v>
      </c>
      <c r="G98" s="248" t="s">
        <v>147</v>
      </c>
      <c r="H98" s="249">
        <v>2</v>
      </c>
      <c r="I98" s="250"/>
      <c r="J98" s="251">
        <f>ROUND(I98*H98,2)</f>
        <v>0</v>
      </c>
      <c r="K98" s="247" t="s">
        <v>137</v>
      </c>
      <c r="L98" s="252"/>
      <c r="M98" s="253" t="s">
        <v>19</v>
      </c>
      <c r="N98" s="254" t="s">
        <v>43</v>
      </c>
      <c r="O98" s="85"/>
      <c r="P98" s="214">
        <f>O98*H98</f>
        <v>0</v>
      </c>
      <c r="Q98" s="214">
        <v>0.0025000000000000001</v>
      </c>
      <c r="R98" s="214">
        <f>Q98*H98</f>
        <v>0.0050000000000000001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182</v>
      </c>
      <c r="AT98" s="216" t="s">
        <v>289</v>
      </c>
      <c r="AU98" s="216" t="s">
        <v>82</v>
      </c>
      <c r="AY98" s="18" t="s">
        <v>131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80</v>
      </c>
      <c r="BK98" s="217">
        <f>ROUND(I98*H98,2)</f>
        <v>0</v>
      </c>
      <c r="BL98" s="18" t="s">
        <v>138</v>
      </c>
      <c r="BM98" s="216" t="s">
        <v>790</v>
      </c>
    </row>
    <row r="99" s="2" customFormat="1">
      <c r="A99" s="39"/>
      <c r="B99" s="40"/>
      <c r="C99" s="41"/>
      <c r="D99" s="218" t="s">
        <v>140</v>
      </c>
      <c r="E99" s="41"/>
      <c r="F99" s="219" t="s">
        <v>789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140</v>
      </c>
      <c r="AU99" s="18" t="s">
        <v>82</v>
      </c>
    </row>
    <row r="100" s="14" customFormat="1">
      <c r="A100" s="14"/>
      <c r="B100" s="233"/>
      <c r="C100" s="234"/>
      <c r="D100" s="218" t="s">
        <v>142</v>
      </c>
      <c r="E100" s="235" t="s">
        <v>19</v>
      </c>
      <c r="F100" s="236" t="s">
        <v>897</v>
      </c>
      <c r="G100" s="234"/>
      <c r="H100" s="237">
        <v>2</v>
      </c>
      <c r="I100" s="238"/>
      <c r="J100" s="234"/>
      <c r="K100" s="234"/>
      <c r="L100" s="239"/>
      <c r="M100" s="240"/>
      <c r="N100" s="241"/>
      <c r="O100" s="241"/>
      <c r="P100" s="241"/>
      <c r="Q100" s="241"/>
      <c r="R100" s="241"/>
      <c r="S100" s="241"/>
      <c r="T100" s="242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3" t="s">
        <v>142</v>
      </c>
      <c r="AU100" s="243" t="s">
        <v>82</v>
      </c>
      <c r="AV100" s="14" t="s">
        <v>82</v>
      </c>
      <c r="AW100" s="14" t="s">
        <v>33</v>
      </c>
      <c r="AX100" s="14" t="s">
        <v>72</v>
      </c>
      <c r="AY100" s="243" t="s">
        <v>131</v>
      </c>
    </row>
    <row r="101" s="2" customFormat="1" ht="24.15" customHeight="1">
      <c r="A101" s="39"/>
      <c r="B101" s="40"/>
      <c r="C101" s="245" t="s">
        <v>138</v>
      </c>
      <c r="D101" s="245" t="s">
        <v>289</v>
      </c>
      <c r="E101" s="246" t="s">
        <v>898</v>
      </c>
      <c r="F101" s="247" t="s">
        <v>899</v>
      </c>
      <c r="G101" s="248" t="s">
        <v>147</v>
      </c>
      <c r="H101" s="249">
        <v>2</v>
      </c>
      <c r="I101" s="250"/>
      <c r="J101" s="251">
        <f>ROUND(I101*H101,2)</f>
        <v>0</v>
      </c>
      <c r="K101" s="247" t="s">
        <v>137</v>
      </c>
      <c r="L101" s="252"/>
      <c r="M101" s="253" t="s">
        <v>19</v>
      </c>
      <c r="N101" s="254" t="s">
        <v>43</v>
      </c>
      <c r="O101" s="85"/>
      <c r="P101" s="214">
        <f>O101*H101</f>
        <v>0</v>
      </c>
      <c r="Q101" s="214">
        <v>0.0055999999999999999</v>
      </c>
      <c r="R101" s="214">
        <f>Q101*H101</f>
        <v>0.0112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182</v>
      </c>
      <c r="AT101" s="216" t="s">
        <v>289</v>
      </c>
      <c r="AU101" s="216" t="s">
        <v>82</v>
      </c>
      <c r="AY101" s="18" t="s">
        <v>131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80</v>
      </c>
      <c r="BK101" s="217">
        <f>ROUND(I101*H101,2)</f>
        <v>0</v>
      </c>
      <c r="BL101" s="18" t="s">
        <v>138</v>
      </c>
      <c r="BM101" s="216" t="s">
        <v>900</v>
      </c>
    </row>
    <row r="102" s="2" customFormat="1">
      <c r="A102" s="39"/>
      <c r="B102" s="40"/>
      <c r="C102" s="41"/>
      <c r="D102" s="218" t="s">
        <v>140</v>
      </c>
      <c r="E102" s="41"/>
      <c r="F102" s="219" t="s">
        <v>899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140</v>
      </c>
      <c r="AU102" s="18" t="s">
        <v>82</v>
      </c>
    </row>
    <row r="103" s="14" customFormat="1">
      <c r="A103" s="14"/>
      <c r="B103" s="233"/>
      <c r="C103" s="234"/>
      <c r="D103" s="218" t="s">
        <v>142</v>
      </c>
      <c r="E103" s="235" t="s">
        <v>19</v>
      </c>
      <c r="F103" s="236" t="s">
        <v>901</v>
      </c>
      <c r="G103" s="234"/>
      <c r="H103" s="237">
        <v>2</v>
      </c>
      <c r="I103" s="238"/>
      <c r="J103" s="234"/>
      <c r="K103" s="234"/>
      <c r="L103" s="239"/>
      <c r="M103" s="240"/>
      <c r="N103" s="241"/>
      <c r="O103" s="241"/>
      <c r="P103" s="241"/>
      <c r="Q103" s="241"/>
      <c r="R103" s="241"/>
      <c r="S103" s="241"/>
      <c r="T103" s="242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3" t="s">
        <v>142</v>
      </c>
      <c r="AU103" s="243" t="s">
        <v>82</v>
      </c>
      <c r="AV103" s="14" t="s">
        <v>82</v>
      </c>
      <c r="AW103" s="14" t="s">
        <v>33</v>
      </c>
      <c r="AX103" s="14" t="s">
        <v>72</v>
      </c>
      <c r="AY103" s="243" t="s">
        <v>131</v>
      </c>
    </row>
    <row r="104" s="2" customFormat="1" ht="24.15" customHeight="1">
      <c r="A104" s="39"/>
      <c r="B104" s="40"/>
      <c r="C104" s="245" t="s">
        <v>162</v>
      </c>
      <c r="D104" s="245" t="s">
        <v>289</v>
      </c>
      <c r="E104" s="246" t="s">
        <v>902</v>
      </c>
      <c r="F104" s="247" t="s">
        <v>903</v>
      </c>
      <c r="G104" s="248" t="s">
        <v>147</v>
      </c>
      <c r="H104" s="249">
        <v>2</v>
      </c>
      <c r="I104" s="250"/>
      <c r="J104" s="251">
        <f>ROUND(I104*H104,2)</f>
        <v>0</v>
      </c>
      <c r="K104" s="247" t="s">
        <v>137</v>
      </c>
      <c r="L104" s="252"/>
      <c r="M104" s="253" t="s">
        <v>19</v>
      </c>
      <c r="N104" s="254" t="s">
        <v>43</v>
      </c>
      <c r="O104" s="85"/>
      <c r="P104" s="214">
        <f>O104*H104</f>
        <v>0</v>
      </c>
      <c r="Q104" s="214">
        <v>0.0044999999999999997</v>
      </c>
      <c r="R104" s="214">
        <f>Q104*H104</f>
        <v>0.0089999999999999993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182</v>
      </c>
      <c r="AT104" s="216" t="s">
        <v>289</v>
      </c>
      <c r="AU104" s="216" t="s">
        <v>82</v>
      </c>
      <c r="AY104" s="18" t="s">
        <v>131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80</v>
      </c>
      <c r="BK104" s="217">
        <f>ROUND(I104*H104,2)</f>
        <v>0</v>
      </c>
      <c r="BL104" s="18" t="s">
        <v>138</v>
      </c>
      <c r="BM104" s="216" t="s">
        <v>904</v>
      </c>
    </row>
    <row r="105" s="2" customFormat="1">
      <c r="A105" s="39"/>
      <c r="B105" s="40"/>
      <c r="C105" s="41"/>
      <c r="D105" s="218" t="s">
        <v>140</v>
      </c>
      <c r="E105" s="41"/>
      <c r="F105" s="219" t="s">
        <v>903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140</v>
      </c>
      <c r="AU105" s="18" t="s">
        <v>82</v>
      </c>
    </row>
    <row r="106" s="14" customFormat="1">
      <c r="A106" s="14"/>
      <c r="B106" s="233"/>
      <c r="C106" s="234"/>
      <c r="D106" s="218" t="s">
        <v>142</v>
      </c>
      <c r="E106" s="235" t="s">
        <v>19</v>
      </c>
      <c r="F106" s="236" t="s">
        <v>901</v>
      </c>
      <c r="G106" s="234"/>
      <c r="H106" s="237">
        <v>2</v>
      </c>
      <c r="I106" s="238"/>
      <c r="J106" s="234"/>
      <c r="K106" s="234"/>
      <c r="L106" s="239"/>
      <c r="M106" s="240"/>
      <c r="N106" s="241"/>
      <c r="O106" s="241"/>
      <c r="P106" s="241"/>
      <c r="Q106" s="241"/>
      <c r="R106" s="241"/>
      <c r="S106" s="241"/>
      <c r="T106" s="242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3" t="s">
        <v>142</v>
      </c>
      <c r="AU106" s="243" t="s">
        <v>82</v>
      </c>
      <c r="AV106" s="14" t="s">
        <v>82</v>
      </c>
      <c r="AW106" s="14" t="s">
        <v>33</v>
      </c>
      <c r="AX106" s="14" t="s">
        <v>72</v>
      </c>
      <c r="AY106" s="243" t="s">
        <v>131</v>
      </c>
    </row>
    <row r="107" s="2" customFormat="1" ht="24.15" customHeight="1">
      <c r="A107" s="39"/>
      <c r="B107" s="40"/>
      <c r="C107" s="245" t="s">
        <v>170</v>
      </c>
      <c r="D107" s="245" t="s">
        <v>289</v>
      </c>
      <c r="E107" s="246" t="s">
        <v>905</v>
      </c>
      <c r="F107" s="247" t="s">
        <v>906</v>
      </c>
      <c r="G107" s="248" t="s">
        <v>147</v>
      </c>
      <c r="H107" s="249">
        <v>1</v>
      </c>
      <c r="I107" s="250"/>
      <c r="J107" s="251">
        <f>ROUND(I107*H107,2)</f>
        <v>0</v>
      </c>
      <c r="K107" s="247" t="s">
        <v>137</v>
      </c>
      <c r="L107" s="252"/>
      <c r="M107" s="253" t="s">
        <v>19</v>
      </c>
      <c r="N107" s="254" t="s">
        <v>43</v>
      </c>
      <c r="O107" s="85"/>
      <c r="P107" s="214">
        <f>O107*H107</f>
        <v>0</v>
      </c>
      <c r="Q107" s="214">
        <v>0.0035000000000000001</v>
      </c>
      <c r="R107" s="214">
        <f>Q107*H107</f>
        <v>0.0035000000000000001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182</v>
      </c>
      <c r="AT107" s="216" t="s">
        <v>289</v>
      </c>
      <c r="AU107" s="216" t="s">
        <v>82</v>
      </c>
      <c r="AY107" s="18" t="s">
        <v>131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80</v>
      </c>
      <c r="BK107" s="217">
        <f>ROUND(I107*H107,2)</f>
        <v>0</v>
      </c>
      <c r="BL107" s="18" t="s">
        <v>138</v>
      </c>
      <c r="BM107" s="216" t="s">
        <v>907</v>
      </c>
    </row>
    <row r="108" s="2" customFormat="1">
      <c r="A108" s="39"/>
      <c r="B108" s="40"/>
      <c r="C108" s="41"/>
      <c r="D108" s="218" t="s">
        <v>140</v>
      </c>
      <c r="E108" s="41"/>
      <c r="F108" s="219" t="s">
        <v>906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140</v>
      </c>
      <c r="AU108" s="18" t="s">
        <v>82</v>
      </c>
    </row>
    <row r="109" s="14" customFormat="1">
      <c r="A109" s="14"/>
      <c r="B109" s="233"/>
      <c r="C109" s="234"/>
      <c r="D109" s="218" t="s">
        <v>142</v>
      </c>
      <c r="E109" s="235" t="s">
        <v>19</v>
      </c>
      <c r="F109" s="236" t="s">
        <v>908</v>
      </c>
      <c r="G109" s="234"/>
      <c r="H109" s="237">
        <v>1</v>
      </c>
      <c r="I109" s="238"/>
      <c r="J109" s="234"/>
      <c r="K109" s="234"/>
      <c r="L109" s="239"/>
      <c r="M109" s="240"/>
      <c r="N109" s="241"/>
      <c r="O109" s="241"/>
      <c r="P109" s="241"/>
      <c r="Q109" s="241"/>
      <c r="R109" s="241"/>
      <c r="S109" s="241"/>
      <c r="T109" s="242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3" t="s">
        <v>142</v>
      </c>
      <c r="AU109" s="243" t="s">
        <v>82</v>
      </c>
      <c r="AV109" s="14" t="s">
        <v>82</v>
      </c>
      <c r="AW109" s="14" t="s">
        <v>33</v>
      </c>
      <c r="AX109" s="14" t="s">
        <v>72</v>
      </c>
      <c r="AY109" s="243" t="s">
        <v>131</v>
      </c>
    </row>
    <row r="110" s="2" customFormat="1" ht="24.15" customHeight="1">
      <c r="A110" s="39"/>
      <c r="B110" s="40"/>
      <c r="C110" s="245" t="s">
        <v>176</v>
      </c>
      <c r="D110" s="245" t="s">
        <v>289</v>
      </c>
      <c r="E110" s="246" t="s">
        <v>796</v>
      </c>
      <c r="F110" s="247" t="s">
        <v>797</v>
      </c>
      <c r="G110" s="248" t="s">
        <v>147</v>
      </c>
      <c r="H110" s="249">
        <v>1</v>
      </c>
      <c r="I110" s="250"/>
      <c r="J110" s="251">
        <f>ROUND(I110*H110,2)</f>
        <v>0</v>
      </c>
      <c r="K110" s="247" t="s">
        <v>137</v>
      </c>
      <c r="L110" s="252"/>
      <c r="M110" s="253" t="s">
        <v>19</v>
      </c>
      <c r="N110" s="254" t="s">
        <v>43</v>
      </c>
      <c r="O110" s="85"/>
      <c r="P110" s="214">
        <f>O110*H110</f>
        <v>0</v>
      </c>
      <c r="Q110" s="214">
        <v>0.0025000000000000001</v>
      </c>
      <c r="R110" s="214">
        <f>Q110*H110</f>
        <v>0.0025000000000000001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182</v>
      </c>
      <c r="AT110" s="216" t="s">
        <v>289</v>
      </c>
      <c r="AU110" s="216" t="s">
        <v>82</v>
      </c>
      <c r="AY110" s="18" t="s">
        <v>131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80</v>
      </c>
      <c r="BK110" s="217">
        <f>ROUND(I110*H110,2)</f>
        <v>0</v>
      </c>
      <c r="BL110" s="18" t="s">
        <v>138</v>
      </c>
      <c r="BM110" s="216" t="s">
        <v>798</v>
      </c>
    </row>
    <row r="111" s="2" customFormat="1">
      <c r="A111" s="39"/>
      <c r="B111" s="40"/>
      <c r="C111" s="41"/>
      <c r="D111" s="218" t="s">
        <v>140</v>
      </c>
      <c r="E111" s="41"/>
      <c r="F111" s="219" t="s">
        <v>797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140</v>
      </c>
      <c r="AU111" s="18" t="s">
        <v>82</v>
      </c>
    </row>
    <row r="112" s="14" customFormat="1">
      <c r="A112" s="14"/>
      <c r="B112" s="233"/>
      <c r="C112" s="234"/>
      <c r="D112" s="218" t="s">
        <v>142</v>
      </c>
      <c r="E112" s="235" t="s">
        <v>19</v>
      </c>
      <c r="F112" s="236" t="s">
        <v>909</v>
      </c>
      <c r="G112" s="234"/>
      <c r="H112" s="237">
        <v>1</v>
      </c>
      <c r="I112" s="238"/>
      <c r="J112" s="234"/>
      <c r="K112" s="234"/>
      <c r="L112" s="239"/>
      <c r="M112" s="240"/>
      <c r="N112" s="241"/>
      <c r="O112" s="241"/>
      <c r="P112" s="241"/>
      <c r="Q112" s="241"/>
      <c r="R112" s="241"/>
      <c r="S112" s="241"/>
      <c r="T112" s="242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3" t="s">
        <v>142</v>
      </c>
      <c r="AU112" s="243" t="s">
        <v>82</v>
      </c>
      <c r="AV112" s="14" t="s">
        <v>82</v>
      </c>
      <c r="AW112" s="14" t="s">
        <v>33</v>
      </c>
      <c r="AX112" s="14" t="s">
        <v>72</v>
      </c>
      <c r="AY112" s="243" t="s">
        <v>131</v>
      </c>
    </row>
    <row r="113" s="2" customFormat="1" ht="14.4" customHeight="1">
      <c r="A113" s="39"/>
      <c r="B113" s="40"/>
      <c r="C113" s="245" t="s">
        <v>182</v>
      </c>
      <c r="D113" s="245" t="s">
        <v>289</v>
      </c>
      <c r="E113" s="246" t="s">
        <v>811</v>
      </c>
      <c r="F113" s="247" t="s">
        <v>812</v>
      </c>
      <c r="G113" s="248" t="s">
        <v>147</v>
      </c>
      <c r="H113" s="249">
        <v>1</v>
      </c>
      <c r="I113" s="250"/>
      <c r="J113" s="251">
        <f>ROUND(I113*H113,2)</f>
        <v>0</v>
      </c>
      <c r="K113" s="247" t="s">
        <v>137</v>
      </c>
      <c r="L113" s="252"/>
      <c r="M113" s="253" t="s">
        <v>19</v>
      </c>
      <c r="N113" s="254" t="s">
        <v>43</v>
      </c>
      <c r="O113" s="85"/>
      <c r="P113" s="214">
        <f>O113*H113</f>
        <v>0</v>
      </c>
      <c r="Q113" s="214">
        <v>0.0035000000000000001</v>
      </c>
      <c r="R113" s="214">
        <f>Q113*H113</f>
        <v>0.0035000000000000001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182</v>
      </c>
      <c r="AT113" s="216" t="s">
        <v>289</v>
      </c>
      <c r="AU113" s="216" t="s">
        <v>82</v>
      </c>
      <c r="AY113" s="18" t="s">
        <v>131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80</v>
      </c>
      <c r="BK113" s="217">
        <f>ROUND(I113*H113,2)</f>
        <v>0</v>
      </c>
      <c r="BL113" s="18" t="s">
        <v>138</v>
      </c>
      <c r="BM113" s="216" t="s">
        <v>813</v>
      </c>
    </row>
    <row r="114" s="2" customFormat="1">
      <c r="A114" s="39"/>
      <c r="B114" s="40"/>
      <c r="C114" s="41"/>
      <c r="D114" s="218" t="s">
        <v>140</v>
      </c>
      <c r="E114" s="41"/>
      <c r="F114" s="219" t="s">
        <v>812</v>
      </c>
      <c r="G114" s="41"/>
      <c r="H114" s="41"/>
      <c r="I114" s="220"/>
      <c r="J114" s="41"/>
      <c r="K114" s="41"/>
      <c r="L114" s="45"/>
      <c r="M114" s="221"/>
      <c r="N114" s="222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140</v>
      </c>
      <c r="AU114" s="18" t="s">
        <v>82</v>
      </c>
    </row>
    <row r="115" s="14" customFormat="1">
      <c r="A115" s="14"/>
      <c r="B115" s="233"/>
      <c r="C115" s="234"/>
      <c r="D115" s="218" t="s">
        <v>142</v>
      </c>
      <c r="E115" s="235" t="s">
        <v>19</v>
      </c>
      <c r="F115" s="236" t="s">
        <v>909</v>
      </c>
      <c r="G115" s="234"/>
      <c r="H115" s="237">
        <v>1</v>
      </c>
      <c r="I115" s="238"/>
      <c r="J115" s="234"/>
      <c r="K115" s="234"/>
      <c r="L115" s="239"/>
      <c r="M115" s="240"/>
      <c r="N115" s="241"/>
      <c r="O115" s="241"/>
      <c r="P115" s="241"/>
      <c r="Q115" s="241"/>
      <c r="R115" s="241"/>
      <c r="S115" s="241"/>
      <c r="T115" s="242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3" t="s">
        <v>142</v>
      </c>
      <c r="AU115" s="243" t="s">
        <v>82</v>
      </c>
      <c r="AV115" s="14" t="s">
        <v>82</v>
      </c>
      <c r="AW115" s="14" t="s">
        <v>33</v>
      </c>
      <c r="AX115" s="14" t="s">
        <v>72</v>
      </c>
      <c r="AY115" s="243" t="s">
        <v>131</v>
      </c>
    </row>
    <row r="116" s="2" customFormat="1" ht="14.4" customHeight="1">
      <c r="A116" s="39"/>
      <c r="B116" s="40"/>
      <c r="C116" s="245" t="s">
        <v>189</v>
      </c>
      <c r="D116" s="245" t="s">
        <v>289</v>
      </c>
      <c r="E116" s="246" t="s">
        <v>910</v>
      </c>
      <c r="F116" s="247" t="s">
        <v>911</v>
      </c>
      <c r="G116" s="248" t="s">
        <v>147</v>
      </c>
      <c r="H116" s="249">
        <v>2</v>
      </c>
      <c r="I116" s="250"/>
      <c r="J116" s="251">
        <f>ROUND(I116*H116,2)</f>
        <v>0</v>
      </c>
      <c r="K116" s="247" t="s">
        <v>137</v>
      </c>
      <c r="L116" s="252"/>
      <c r="M116" s="253" t="s">
        <v>19</v>
      </c>
      <c r="N116" s="254" t="s">
        <v>43</v>
      </c>
      <c r="O116" s="85"/>
      <c r="P116" s="214">
        <f>O116*H116</f>
        <v>0</v>
      </c>
      <c r="Q116" s="214">
        <v>0.00089999999999999998</v>
      </c>
      <c r="R116" s="214">
        <f>Q116*H116</f>
        <v>0.0018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182</v>
      </c>
      <c r="AT116" s="216" t="s">
        <v>289</v>
      </c>
      <c r="AU116" s="216" t="s">
        <v>82</v>
      </c>
      <c r="AY116" s="18" t="s">
        <v>131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80</v>
      </c>
      <c r="BK116" s="217">
        <f>ROUND(I116*H116,2)</f>
        <v>0</v>
      </c>
      <c r="BL116" s="18" t="s">
        <v>138</v>
      </c>
      <c r="BM116" s="216" t="s">
        <v>912</v>
      </c>
    </row>
    <row r="117" s="2" customFormat="1">
      <c r="A117" s="39"/>
      <c r="B117" s="40"/>
      <c r="C117" s="41"/>
      <c r="D117" s="218" t="s">
        <v>140</v>
      </c>
      <c r="E117" s="41"/>
      <c r="F117" s="219" t="s">
        <v>911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140</v>
      </c>
      <c r="AU117" s="18" t="s">
        <v>82</v>
      </c>
    </row>
    <row r="118" s="14" customFormat="1">
      <c r="A118" s="14"/>
      <c r="B118" s="233"/>
      <c r="C118" s="234"/>
      <c r="D118" s="218" t="s">
        <v>142</v>
      </c>
      <c r="E118" s="235" t="s">
        <v>19</v>
      </c>
      <c r="F118" s="236" t="s">
        <v>908</v>
      </c>
      <c r="G118" s="234"/>
      <c r="H118" s="237">
        <v>1</v>
      </c>
      <c r="I118" s="238"/>
      <c r="J118" s="234"/>
      <c r="K118" s="234"/>
      <c r="L118" s="239"/>
      <c r="M118" s="240"/>
      <c r="N118" s="241"/>
      <c r="O118" s="241"/>
      <c r="P118" s="241"/>
      <c r="Q118" s="241"/>
      <c r="R118" s="241"/>
      <c r="S118" s="241"/>
      <c r="T118" s="242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3" t="s">
        <v>142</v>
      </c>
      <c r="AU118" s="243" t="s">
        <v>82</v>
      </c>
      <c r="AV118" s="14" t="s">
        <v>82</v>
      </c>
      <c r="AW118" s="14" t="s">
        <v>33</v>
      </c>
      <c r="AX118" s="14" t="s">
        <v>72</v>
      </c>
      <c r="AY118" s="243" t="s">
        <v>131</v>
      </c>
    </row>
    <row r="119" s="14" customFormat="1">
      <c r="A119" s="14"/>
      <c r="B119" s="233"/>
      <c r="C119" s="234"/>
      <c r="D119" s="218" t="s">
        <v>142</v>
      </c>
      <c r="E119" s="235" t="s">
        <v>19</v>
      </c>
      <c r="F119" s="236" t="s">
        <v>909</v>
      </c>
      <c r="G119" s="234"/>
      <c r="H119" s="237">
        <v>1</v>
      </c>
      <c r="I119" s="238"/>
      <c r="J119" s="234"/>
      <c r="K119" s="234"/>
      <c r="L119" s="239"/>
      <c r="M119" s="240"/>
      <c r="N119" s="241"/>
      <c r="O119" s="241"/>
      <c r="P119" s="241"/>
      <c r="Q119" s="241"/>
      <c r="R119" s="241"/>
      <c r="S119" s="241"/>
      <c r="T119" s="242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3" t="s">
        <v>142</v>
      </c>
      <c r="AU119" s="243" t="s">
        <v>82</v>
      </c>
      <c r="AV119" s="14" t="s">
        <v>82</v>
      </c>
      <c r="AW119" s="14" t="s">
        <v>33</v>
      </c>
      <c r="AX119" s="14" t="s">
        <v>72</v>
      </c>
      <c r="AY119" s="243" t="s">
        <v>131</v>
      </c>
    </row>
    <row r="120" s="2" customFormat="1" ht="14.4" customHeight="1">
      <c r="A120" s="39"/>
      <c r="B120" s="40"/>
      <c r="C120" s="245" t="s">
        <v>197</v>
      </c>
      <c r="D120" s="245" t="s">
        <v>289</v>
      </c>
      <c r="E120" s="246" t="s">
        <v>913</v>
      </c>
      <c r="F120" s="247" t="s">
        <v>914</v>
      </c>
      <c r="G120" s="248" t="s">
        <v>147</v>
      </c>
      <c r="H120" s="249">
        <v>1</v>
      </c>
      <c r="I120" s="250"/>
      <c r="J120" s="251">
        <f>ROUND(I120*H120,2)</f>
        <v>0</v>
      </c>
      <c r="K120" s="247" t="s">
        <v>137</v>
      </c>
      <c r="L120" s="252"/>
      <c r="M120" s="253" t="s">
        <v>19</v>
      </c>
      <c r="N120" s="254" t="s">
        <v>43</v>
      </c>
      <c r="O120" s="85"/>
      <c r="P120" s="214">
        <f>O120*H120</f>
        <v>0</v>
      </c>
      <c r="Q120" s="214">
        <v>0.0016999999999999999</v>
      </c>
      <c r="R120" s="214">
        <f>Q120*H120</f>
        <v>0.0016999999999999999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182</v>
      </c>
      <c r="AT120" s="216" t="s">
        <v>289</v>
      </c>
      <c r="AU120" s="216" t="s">
        <v>82</v>
      </c>
      <c r="AY120" s="18" t="s">
        <v>131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80</v>
      </c>
      <c r="BK120" s="217">
        <f>ROUND(I120*H120,2)</f>
        <v>0</v>
      </c>
      <c r="BL120" s="18" t="s">
        <v>138</v>
      </c>
      <c r="BM120" s="216" t="s">
        <v>915</v>
      </c>
    </row>
    <row r="121" s="2" customFormat="1">
      <c r="A121" s="39"/>
      <c r="B121" s="40"/>
      <c r="C121" s="41"/>
      <c r="D121" s="218" t="s">
        <v>140</v>
      </c>
      <c r="E121" s="41"/>
      <c r="F121" s="219" t="s">
        <v>914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140</v>
      </c>
      <c r="AU121" s="18" t="s">
        <v>82</v>
      </c>
    </row>
    <row r="122" s="14" customFormat="1">
      <c r="A122" s="14"/>
      <c r="B122" s="233"/>
      <c r="C122" s="234"/>
      <c r="D122" s="218" t="s">
        <v>142</v>
      </c>
      <c r="E122" s="235" t="s">
        <v>19</v>
      </c>
      <c r="F122" s="236" t="s">
        <v>908</v>
      </c>
      <c r="G122" s="234"/>
      <c r="H122" s="237">
        <v>1</v>
      </c>
      <c r="I122" s="238"/>
      <c r="J122" s="234"/>
      <c r="K122" s="234"/>
      <c r="L122" s="239"/>
      <c r="M122" s="240"/>
      <c r="N122" s="241"/>
      <c r="O122" s="241"/>
      <c r="P122" s="241"/>
      <c r="Q122" s="241"/>
      <c r="R122" s="241"/>
      <c r="S122" s="241"/>
      <c r="T122" s="242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3" t="s">
        <v>142</v>
      </c>
      <c r="AU122" s="243" t="s">
        <v>82</v>
      </c>
      <c r="AV122" s="14" t="s">
        <v>82</v>
      </c>
      <c r="AW122" s="14" t="s">
        <v>33</v>
      </c>
      <c r="AX122" s="14" t="s">
        <v>72</v>
      </c>
      <c r="AY122" s="243" t="s">
        <v>131</v>
      </c>
    </row>
    <row r="123" s="2" customFormat="1" ht="24.15" customHeight="1">
      <c r="A123" s="39"/>
      <c r="B123" s="40"/>
      <c r="C123" s="205" t="s">
        <v>203</v>
      </c>
      <c r="D123" s="205" t="s">
        <v>133</v>
      </c>
      <c r="E123" s="206" t="s">
        <v>916</v>
      </c>
      <c r="F123" s="207" t="s">
        <v>917</v>
      </c>
      <c r="G123" s="208" t="s">
        <v>147</v>
      </c>
      <c r="H123" s="209">
        <v>1</v>
      </c>
      <c r="I123" s="210"/>
      <c r="J123" s="211">
        <f>ROUND(I123*H123,2)</f>
        <v>0</v>
      </c>
      <c r="K123" s="207" t="s">
        <v>137</v>
      </c>
      <c r="L123" s="45"/>
      <c r="M123" s="212" t="s">
        <v>19</v>
      </c>
      <c r="N123" s="213" t="s">
        <v>43</v>
      </c>
      <c r="O123" s="85"/>
      <c r="P123" s="214">
        <f>O123*H123</f>
        <v>0</v>
      </c>
      <c r="Q123" s="214">
        <v>0.0010499999999999999</v>
      </c>
      <c r="R123" s="214">
        <f>Q123*H123</f>
        <v>0.0010499999999999999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138</v>
      </c>
      <c r="AT123" s="216" t="s">
        <v>133</v>
      </c>
      <c r="AU123" s="216" t="s">
        <v>82</v>
      </c>
      <c r="AY123" s="18" t="s">
        <v>131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80</v>
      </c>
      <c r="BK123" s="217">
        <f>ROUND(I123*H123,2)</f>
        <v>0</v>
      </c>
      <c r="BL123" s="18" t="s">
        <v>138</v>
      </c>
      <c r="BM123" s="216" t="s">
        <v>918</v>
      </c>
    </row>
    <row r="124" s="2" customFormat="1">
      <c r="A124" s="39"/>
      <c r="B124" s="40"/>
      <c r="C124" s="41"/>
      <c r="D124" s="218" t="s">
        <v>140</v>
      </c>
      <c r="E124" s="41"/>
      <c r="F124" s="219" t="s">
        <v>826</v>
      </c>
      <c r="G124" s="41"/>
      <c r="H124" s="41"/>
      <c r="I124" s="220"/>
      <c r="J124" s="41"/>
      <c r="K124" s="41"/>
      <c r="L124" s="45"/>
      <c r="M124" s="221"/>
      <c r="N124" s="22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140</v>
      </c>
      <c r="AU124" s="18" t="s">
        <v>82</v>
      </c>
    </row>
    <row r="125" s="13" customFormat="1">
      <c r="A125" s="13"/>
      <c r="B125" s="223"/>
      <c r="C125" s="224"/>
      <c r="D125" s="218" t="s">
        <v>142</v>
      </c>
      <c r="E125" s="225" t="s">
        <v>19</v>
      </c>
      <c r="F125" s="226" t="s">
        <v>780</v>
      </c>
      <c r="G125" s="224"/>
      <c r="H125" s="225" t="s">
        <v>19</v>
      </c>
      <c r="I125" s="227"/>
      <c r="J125" s="224"/>
      <c r="K125" s="224"/>
      <c r="L125" s="228"/>
      <c r="M125" s="229"/>
      <c r="N125" s="230"/>
      <c r="O125" s="230"/>
      <c r="P125" s="230"/>
      <c r="Q125" s="230"/>
      <c r="R125" s="230"/>
      <c r="S125" s="230"/>
      <c r="T125" s="23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2" t="s">
        <v>142</v>
      </c>
      <c r="AU125" s="232" t="s">
        <v>82</v>
      </c>
      <c r="AV125" s="13" t="s">
        <v>80</v>
      </c>
      <c r="AW125" s="13" t="s">
        <v>33</v>
      </c>
      <c r="AX125" s="13" t="s">
        <v>72</v>
      </c>
      <c r="AY125" s="232" t="s">
        <v>131</v>
      </c>
    </row>
    <row r="126" s="14" customFormat="1">
      <c r="A126" s="14"/>
      <c r="B126" s="233"/>
      <c r="C126" s="234"/>
      <c r="D126" s="218" t="s">
        <v>142</v>
      </c>
      <c r="E126" s="235" t="s">
        <v>19</v>
      </c>
      <c r="F126" s="236" t="s">
        <v>919</v>
      </c>
      <c r="G126" s="234"/>
      <c r="H126" s="237">
        <v>1</v>
      </c>
      <c r="I126" s="238"/>
      <c r="J126" s="234"/>
      <c r="K126" s="234"/>
      <c r="L126" s="239"/>
      <c r="M126" s="240"/>
      <c r="N126" s="241"/>
      <c r="O126" s="241"/>
      <c r="P126" s="241"/>
      <c r="Q126" s="241"/>
      <c r="R126" s="241"/>
      <c r="S126" s="241"/>
      <c r="T126" s="242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3" t="s">
        <v>142</v>
      </c>
      <c r="AU126" s="243" t="s">
        <v>82</v>
      </c>
      <c r="AV126" s="14" t="s">
        <v>82</v>
      </c>
      <c r="AW126" s="14" t="s">
        <v>33</v>
      </c>
      <c r="AX126" s="14" t="s">
        <v>72</v>
      </c>
      <c r="AY126" s="243" t="s">
        <v>131</v>
      </c>
    </row>
    <row r="127" s="2" customFormat="1" ht="24.15" customHeight="1">
      <c r="A127" s="39"/>
      <c r="B127" s="40"/>
      <c r="C127" s="245" t="s">
        <v>210</v>
      </c>
      <c r="D127" s="245" t="s">
        <v>289</v>
      </c>
      <c r="E127" s="246" t="s">
        <v>920</v>
      </c>
      <c r="F127" s="247" t="s">
        <v>921</v>
      </c>
      <c r="G127" s="248" t="s">
        <v>147</v>
      </c>
      <c r="H127" s="249">
        <v>1</v>
      </c>
      <c r="I127" s="250"/>
      <c r="J127" s="251">
        <f>ROUND(I127*H127,2)</f>
        <v>0</v>
      </c>
      <c r="K127" s="247" t="s">
        <v>137</v>
      </c>
      <c r="L127" s="252"/>
      <c r="M127" s="253" t="s">
        <v>19</v>
      </c>
      <c r="N127" s="254" t="s">
        <v>43</v>
      </c>
      <c r="O127" s="85"/>
      <c r="P127" s="214">
        <f>O127*H127</f>
        <v>0</v>
      </c>
      <c r="Q127" s="214">
        <v>0.0155</v>
      </c>
      <c r="R127" s="214">
        <f>Q127*H127</f>
        <v>0.0155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182</v>
      </c>
      <c r="AT127" s="216" t="s">
        <v>289</v>
      </c>
      <c r="AU127" s="216" t="s">
        <v>82</v>
      </c>
      <c r="AY127" s="18" t="s">
        <v>131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80</v>
      </c>
      <c r="BK127" s="217">
        <f>ROUND(I127*H127,2)</f>
        <v>0</v>
      </c>
      <c r="BL127" s="18" t="s">
        <v>138</v>
      </c>
      <c r="BM127" s="216" t="s">
        <v>922</v>
      </c>
    </row>
    <row r="128" s="2" customFormat="1">
      <c r="A128" s="39"/>
      <c r="B128" s="40"/>
      <c r="C128" s="41"/>
      <c r="D128" s="218" t="s">
        <v>140</v>
      </c>
      <c r="E128" s="41"/>
      <c r="F128" s="219" t="s">
        <v>921</v>
      </c>
      <c r="G128" s="41"/>
      <c r="H128" s="41"/>
      <c r="I128" s="220"/>
      <c r="J128" s="41"/>
      <c r="K128" s="41"/>
      <c r="L128" s="45"/>
      <c r="M128" s="221"/>
      <c r="N128" s="22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140</v>
      </c>
      <c r="AU128" s="18" t="s">
        <v>82</v>
      </c>
    </row>
    <row r="129" s="14" customFormat="1">
      <c r="A129" s="14"/>
      <c r="B129" s="233"/>
      <c r="C129" s="234"/>
      <c r="D129" s="218" t="s">
        <v>142</v>
      </c>
      <c r="E129" s="235" t="s">
        <v>19</v>
      </c>
      <c r="F129" s="236" t="s">
        <v>923</v>
      </c>
      <c r="G129" s="234"/>
      <c r="H129" s="237">
        <v>1</v>
      </c>
      <c r="I129" s="238"/>
      <c r="J129" s="234"/>
      <c r="K129" s="234"/>
      <c r="L129" s="239"/>
      <c r="M129" s="240"/>
      <c r="N129" s="241"/>
      <c r="O129" s="241"/>
      <c r="P129" s="241"/>
      <c r="Q129" s="241"/>
      <c r="R129" s="241"/>
      <c r="S129" s="241"/>
      <c r="T129" s="242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3" t="s">
        <v>142</v>
      </c>
      <c r="AU129" s="243" t="s">
        <v>82</v>
      </c>
      <c r="AV129" s="14" t="s">
        <v>82</v>
      </c>
      <c r="AW129" s="14" t="s">
        <v>33</v>
      </c>
      <c r="AX129" s="14" t="s">
        <v>72</v>
      </c>
      <c r="AY129" s="243" t="s">
        <v>131</v>
      </c>
    </row>
    <row r="130" s="2" customFormat="1" ht="24.15" customHeight="1">
      <c r="A130" s="39"/>
      <c r="B130" s="40"/>
      <c r="C130" s="205" t="s">
        <v>217</v>
      </c>
      <c r="D130" s="205" t="s">
        <v>133</v>
      </c>
      <c r="E130" s="206" t="s">
        <v>924</v>
      </c>
      <c r="F130" s="207" t="s">
        <v>925</v>
      </c>
      <c r="G130" s="208" t="s">
        <v>147</v>
      </c>
      <c r="H130" s="209">
        <v>2</v>
      </c>
      <c r="I130" s="210"/>
      <c r="J130" s="211">
        <f>ROUND(I130*H130,2)</f>
        <v>0</v>
      </c>
      <c r="K130" s="207" t="s">
        <v>137</v>
      </c>
      <c r="L130" s="45"/>
      <c r="M130" s="212" t="s">
        <v>19</v>
      </c>
      <c r="N130" s="213" t="s">
        <v>43</v>
      </c>
      <c r="O130" s="85"/>
      <c r="P130" s="214">
        <f>O130*H130</f>
        <v>0</v>
      </c>
      <c r="Q130" s="214">
        <v>2.5018799999999999</v>
      </c>
      <c r="R130" s="214">
        <f>Q130*H130</f>
        <v>5.0037599999999998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138</v>
      </c>
      <c r="AT130" s="216" t="s">
        <v>133</v>
      </c>
      <c r="AU130" s="216" t="s">
        <v>82</v>
      </c>
      <c r="AY130" s="18" t="s">
        <v>131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80</v>
      </c>
      <c r="BK130" s="217">
        <f>ROUND(I130*H130,2)</f>
        <v>0</v>
      </c>
      <c r="BL130" s="18" t="s">
        <v>138</v>
      </c>
      <c r="BM130" s="216" t="s">
        <v>926</v>
      </c>
    </row>
    <row r="131" s="2" customFormat="1">
      <c r="A131" s="39"/>
      <c r="B131" s="40"/>
      <c r="C131" s="41"/>
      <c r="D131" s="218" t="s">
        <v>140</v>
      </c>
      <c r="E131" s="41"/>
      <c r="F131" s="219" t="s">
        <v>925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140</v>
      </c>
      <c r="AU131" s="18" t="s">
        <v>82</v>
      </c>
    </row>
    <row r="132" s="13" customFormat="1">
      <c r="A132" s="13"/>
      <c r="B132" s="223"/>
      <c r="C132" s="224"/>
      <c r="D132" s="218" t="s">
        <v>142</v>
      </c>
      <c r="E132" s="225" t="s">
        <v>19</v>
      </c>
      <c r="F132" s="226" t="s">
        <v>780</v>
      </c>
      <c r="G132" s="224"/>
      <c r="H132" s="225" t="s">
        <v>19</v>
      </c>
      <c r="I132" s="227"/>
      <c r="J132" s="224"/>
      <c r="K132" s="224"/>
      <c r="L132" s="228"/>
      <c r="M132" s="229"/>
      <c r="N132" s="230"/>
      <c r="O132" s="230"/>
      <c r="P132" s="230"/>
      <c r="Q132" s="230"/>
      <c r="R132" s="230"/>
      <c r="S132" s="230"/>
      <c r="T132" s="23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2" t="s">
        <v>142</v>
      </c>
      <c r="AU132" s="232" t="s">
        <v>82</v>
      </c>
      <c r="AV132" s="13" t="s">
        <v>80</v>
      </c>
      <c r="AW132" s="13" t="s">
        <v>33</v>
      </c>
      <c r="AX132" s="13" t="s">
        <v>72</v>
      </c>
      <c r="AY132" s="232" t="s">
        <v>131</v>
      </c>
    </row>
    <row r="133" s="14" customFormat="1">
      <c r="A133" s="14"/>
      <c r="B133" s="233"/>
      <c r="C133" s="234"/>
      <c r="D133" s="218" t="s">
        <v>142</v>
      </c>
      <c r="E133" s="235" t="s">
        <v>19</v>
      </c>
      <c r="F133" s="236" t="s">
        <v>927</v>
      </c>
      <c r="G133" s="234"/>
      <c r="H133" s="237">
        <v>2</v>
      </c>
      <c r="I133" s="238"/>
      <c r="J133" s="234"/>
      <c r="K133" s="234"/>
      <c r="L133" s="239"/>
      <c r="M133" s="240"/>
      <c r="N133" s="241"/>
      <c r="O133" s="241"/>
      <c r="P133" s="241"/>
      <c r="Q133" s="241"/>
      <c r="R133" s="241"/>
      <c r="S133" s="241"/>
      <c r="T133" s="24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3" t="s">
        <v>142</v>
      </c>
      <c r="AU133" s="243" t="s">
        <v>82</v>
      </c>
      <c r="AV133" s="14" t="s">
        <v>82</v>
      </c>
      <c r="AW133" s="14" t="s">
        <v>33</v>
      </c>
      <c r="AX133" s="14" t="s">
        <v>72</v>
      </c>
      <c r="AY133" s="243" t="s">
        <v>131</v>
      </c>
    </row>
    <row r="134" s="2" customFormat="1" ht="14.4" customHeight="1">
      <c r="A134" s="39"/>
      <c r="B134" s="40"/>
      <c r="C134" s="245" t="s">
        <v>224</v>
      </c>
      <c r="D134" s="245" t="s">
        <v>289</v>
      </c>
      <c r="E134" s="246" t="s">
        <v>928</v>
      </c>
      <c r="F134" s="247" t="s">
        <v>929</v>
      </c>
      <c r="G134" s="248" t="s">
        <v>147</v>
      </c>
      <c r="H134" s="249">
        <v>2</v>
      </c>
      <c r="I134" s="250"/>
      <c r="J134" s="251">
        <f>ROUND(I134*H134,2)</f>
        <v>0</v>
      </c>
      <c r="K134" s="247" t="s">
        <v>137</v>
      </c>
      <c r="L134" s="252"/>
      <c r="M134" s="253" t="s">
        <v>19</v>
      </c>
      <c r="N134" s="254" t="s">
        <v>43</v>
      </c>
      <c r="O134" s="85"/>
      <c r="P134" s="214">
        <f>O134*H134</f>
        <v>0</v>
      </c>
      <c r="Q134" s="214">
        <v>0.024500000000000001</v>
      </c>
      <c r="R134" s="214">
        <f>Q134*H134</f>
        <v>0.049000000000000002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182</v>
      </c>
      <c r="AT134" s="216" t="s">
        <v>289</v>
      </c>
      <c r="AU134" s="216" t="s">
        <v>82</v>
      </c>
      <c r="AY134" s="18" t="s">
        <v>131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80</v>
      </c>
      <c r="BK134" s="217">
        <f>ROUND(I134*H134,2)</f>
        <v>0</v>
      </c>
      <c r="BL134" s="18" t="s">
        <v>138</v>
      </c>
      <c r="BM134" s="216" t="s">
        <v>930</v>
      </c>
    </row>
    <row r="135" s="2" customFormat="1">
      <c r="A135" s="39"/>
      <c r="B135" s="40"/>
      <c r="C135" s="41"/>
      <c r="D135" s="218" t="s">
        <v>140</v>
      </c>
      <c r="E135" s="41"/>
      <c r="F135" s="219" t="s">
        <v>929</v>
      </c>
      <c r="G135" s="41"/>
      <c r="H135" s="41"/>
      <c r="I135" s="220"/>
      <c r="J135" s="41"/>
      <c r="K135" s="41"/>
      <c r="L135" s="45"/>
      <c r="M135" s="221"/>
      <c r="N135" s="222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140</v>
      </c>
      <c r="AU135" s="18" t="s">
        <v>82</v>
      </c>
    </row>
    <row r="136" s="14" customFormat="1">
      <c r="A136" s="14"/>
      <c r="B136" s="233"/>
      <c r="C136" s="234"/>
      <c r="D136" s="218" t="s">
        <v>142</v>
      </c>
      <c r="E136" s="235" t="s">
        <v>19</v>
      </c>
      <c r="F136" s="236" t="s">
        <v>831</v>
      </c>
      <c r="G136" s="234"/>
      <c r="H136" s="237">
        <v>2</v>
      </c>
      <c r="I136" s="238"/>
      <c r="J136" s="234"/>
      <c r="K136" s="234"/>
      <c r="L136" s="239"/>
      <c r="M136" s="240"/>
      <c r="N136" s="241"/>
      <c r="O136" s="241"/>
      <c r="P136" s="241"/>
      <c r="Q136" s="241"/>
      <c r="R136" s="241"/>
      <c r="S136" s="241"/>
      <c r="T136" s="24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3" t="s">
        <v>142</v>
      </c>
      <c r="AU136" s="243" t="s">
        <v>82</v>
      </c>
      <c r="AV136" s="14" t="s">
        <v>82</v>
      </c>
      <c r="AW136" s="14" t="s">
        <v>33</v>
      </c>
      <c r="AX136" s="14" t="s">
        <v>72</v>
      </c>
      <c r="AY136" s="243" t="s">
        <v>131</v>
      </c>
    </row>
    <row r="137" s="2" customFormat="1" ht="24.15" customHeight="1">
      <c r="A137" s="39"/>
      <c r="B137" s="40"/>
      <c r="C137" s="205" t="s">
        <v>8</v>
      </c>
      <c r="D137" s="205" t="s">
        <v>133</v>
      </c>
      <c r="E137" s="206" t="s">
        <v>931</v>
      </c>
      <c r="F137" s="207" t="s">
        <v>932</v>
      </c>
      <c r="G137" s="208" t="s">
        <v>136</v>
      </c>
      <c r="H137" s="209">
        <v>202.398</v>
      </c>
      <c r="I137" s="210"/>
      <c r="J137" s="211">
        <f>ROUND(I137*H137,2)</f>
        <v>0</v>
      </c>
      <c r="K137" s="207" t="s">
        <v>19</v>
      </c>
      <c r="L137" s="45"/>
      <c r="M137" s="212" t="s">
        <v>19</v>
      </c>
      <c r="N137" s="213" t="s">
        <v>43</v>
      </c>
      <c r="O137" s="85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138</v>
      </c>
      <c r="AT137" s="216" t="s">
        <v>133</v>
      </c>
      <c r="AU137" s="216" t="s">
        <v>82</v>
      </c>
      <c r="AY137" s="18" t="s">
        <v>131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80</v>
      </c>
      <c r="BK137" s="217">
        <f>ROUND(I137*H137,2)</f>
        <v>0</v>
      </c>
      <c r="BL137" s="18" t="s">
        <v>138</v>
      </c>
      <c r="BM137" s="216" t="s">
        <v>933</v>
      </c>
    </row>
    <row r="138" s="2" customFormat="1">
      <c r="A138" s="39"/>
      <c r="B138" s="40"/>
      <c r="C138" s="41"/>
      <c r="D138" s="218" t="s">
        <v>140</v>
      </c>
      <c r="E138" s="41"/>
      <c r="F138" s="219" t="s">
        <v>934</v>
      </c>
      <c r="G138" s="41"/>
      <c r="H138" s="41"/>
      <c r="I138" s="220"/>
      <c r="J138" s="41"/>
      <c r="K138" s="41"/>
      <c r="L138" s="45"/>
      <c r="M138" s="221"/>
      <c r="N138" s="22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140</v>
      </c>
      <c r="AU138" s="18" t="s">
        <v>82</v>
      </c>
    </row>
    <row r="139" s="13" customFormat="1">
      <c r="A139" s="13"/>
      <c r="B139" s="223"/>
      <c r="C139" s="224"/>
      <c r="D139" s="218" t="s">
        <v>142</v>
      </c>
      <c r="E139" s="225" t="s">
        <v>19</v>
      </c>
      <c r="F139" s="226" t="s">
        <v>769</v>
      </c>
      <c r="G139" s="224"/>
      <c r="H139" s="225" t="s">
        <v>19</v>
      </c>
      <c r="I139" s="227"/>
      <c r="J139" s="224"/>
      <c r="K139" s="224"/>
      <c r="L139" s="228"/>
      <c r="M139" s="229"/>
      <c r="N139" s="230"/>
      <c r="O139" s="230"/>
      <c r="P139" s="230"/>
      <c r="Q139" s="230"/>
      <c r="R139" s="230"/>
      <c r="S139" s="230"/>
      <c r="T139" s="23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2" t="s">
        <v>142</v>
      </c>
      <c r="AU139" s="232" t="s">
        <v>82</v>
      </c>
      <c r="AV139" s="13" t="s">
        <v>80</v>
      </c>
      <c r="AW139" s="13" t="s">
        <v>33</v>
      </c>
      <c r="AX139" s="13" t="s">
        <v>72</v>
      </c>
      <c r="AY139" s="232" t="s">
        <v>131</v>
      </c>
    </row>
    <row r="140" s="13" customFormat="1">
      <c r="A140" s="13"/>
      <c r="B140" s="223"/>
      <c r="C140" s="224"/>
      <c r="D140" s="218" t="s">
        <v>142</v>
      </c>
      <c r="E140" s="225" t="s">
        <v>19</v>
      </c>
      <c r="F140" s="226" t="s">
        <v>935</v>
      </c>
      <c r="G140" s="224"/>
      <c r="H140" s="225" t="s">
        <v>19</v>
      </c>
      <c r="I140" s="227"/>
      <c r="J140" s="224"/>
      <c r="K140" s="224"/>
      <c r="L140" s="228"/>
      <c r="M140" s="229"/>
      <c r="N140" s="230"/>
      <c r="O140" s="230"/>
      <c r="P140" s="230"/>
      <c r="Q140" s="230"/>
      <c r="R140" s="230"/>
      <c r="S140" s="230"/>
      <c r="T140" s="23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2" t="s">
        <v>142</v>
      </c>
      <c r="AU140" s="232" t="s">
        <v>82</v>
      </c>
      <c r="AV140" s="13" t="s">
        <v>80</v>
      </c>
      <c r="AW140" s="13" t="s">
        <v>33</v>
      </c>
      <c r="AX140" s="13" t="s">
        <v>72</v>
      </c>
      <c r="AY140" s="232" t="s">
        <v>131</v>
      </c>
    </row>
    <row r="141" s="14" customFormat="1">
      <c r="A141" s="14"/>
      <c r="B141" s="233"/>
      <c r="C141" s="234"/>
      <c r="D141" s="218" t="s">
        <v>142</v>
      </c>
      <c r="E141" s="235" t="s">
        <v>19</v>
      </c>
      <c r="F141" s="236" t="s">
        <v>936</v>
      </c>
      <c r="G141" s="234"/>
      <c r="H141" s="237">
        <v>76.969999999999999</v>
      </c>
      <c r="I141" s="238"/>
      <c r="J141" s="234"/>
      <c r="K141" s="234"/>
      <c r="L141" s="239"/>
      <c r="M141" s="240"/>
      <c r="N141" s="241"/>
      <c r="O141" s="241"/>
      <c r="P141" s="241"/>
      <c r="Q141" s="241"/>
      <c r="R141" s="241"/>
      <c r="S141" s="241"/>
      <c r="T141" s="24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3" t="s">
        <v>142</v>
      </c>
      <c r="AU141" s="243" t="s">
        <v>82</v>
      </c>
      <c r="AV141" s="14" t="s">
        <v>82</v>
      </c>
      <c r="AW141" s="14" t="s">
        <v>33</v>
      </c>
      <c r="AX141" s="14" t="s">
        <v>72</v>
      </c>
      <c r="AY141" s="243" t="s">
        <v>131</v>
      </c>
    </row>
    <row r="142" s="14" customFormat="1">
      <c r="A142" s="14"/>
      <c r="B142" s="233"/>
      <c r="C142" s="234"/>
      <c r="D142" s="218" t="s">
        <v>142</v>
      </c>
      <c r="E142" s="235" t="s">
        <v>19</v>
      </c>
      <c r="F142" s="236" t="s">
        <v>936</v>
      </c>
      <c r="G142" s="234"/>
      <c r="H142" s="237">
        <v>76.969999999999999</v>
      </c>
      <c r="I142" s="238"/>
      <c r="J142" s="234"/>
      <c r="K142" s="234"/>
      <c r="L142" s="239"/>
      <c r="M142" s="240"/>
      <c r="N142" s="241"/>
      <c r="O142" s="241"/>
      <c r="P142" s="241"/>
      <c r="Q142" s="241"/>
      <c r="R142" s="241"/>
      <c r="S142" s="241"/>
      <c r="T142" s="24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3" t="s">
        <v>142</v>
      </c>
      <c r="AU142" s="243" t="s">
        <v>82</v>
      </c>
      <c r="AV142" s="14" t="s">
        <v>82</v>
      </c>
      <c r="AW142" s="14" t="s">
        <v>33</v>
      </c>
      <c r="AX142" s="14" t="s">
        <v>72</v>
      </c>
      <c r="AY142" s="243" t="s">
        <v>131</v>
      </c>
    </row>
    <row r="143" s="14" customFormat="1">
      <c r="A143" s="14"/>
      <c r="B143" s="233"/>
      <c r="C143" s="234"/>
      <c r="D143" s="218" t="s">
        <v>142</v>
      </c>
      <c r="E143" s="235" t="s">
        <v>19</v>
      </c>
      <c r="F143" s="236" t="s">
        <v>937</v>
      </c>
      <c r="G143" s="234"/>
      <c r="H143" s="237">
        <v>13.653000000000001</v>
      </c>
      <c r="I143" s="238"/>
      <c r="J143" s="234"/>
      <c r="K143" s="234"/>
      <c r="L143" s="239"/>
      <c r="M143" s="240"/>
      <c r="N143" s="241"/>
      <c r="O143" s="241"/>
      <c r="P143" s="241"/>
      <c r="Q143" s="241"/>
      <c r="R143" s="241"/>
      <c r="S143" s="241"/>
      <c r="T143" s="242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3" t="s">
        <v>142</v>
      </c>
      <c r="AU143" s="243" t="s">
        <v>82</v>
      </c>
      <c r="AV143" s="14" t="s">
        <v>82</v>
      </c>
      <c r="AW143" s="14" t="s">
        <v>33</v>
      </c>
      <c r="AX143" s="14" t="s">
        <v>72</v>
      </c>
      <c r="AY143" s="243" t="s">
        <v>131</v>
      </c>
    </row>
    <row r="144" s="14" customFormat="1">
      <c r="A144" s="14"/>
      <c r="B144" s="233"/>
      <c r="C144" s="234"/>
      <c r="D144" s="218" t="s">
        <v>142</v>
      </c>
      <c r="E144" s="235" t="s">
        <v>19</v>
      </c>
      <c r="F144" s="236" t="s">
        <v>938</v>
      </c>
      <c r="G144" s="234"/>
      <c r="H144" s="237">
        <v>17.629999999999999</v>
      </c>
      <c r="I144" s="238"/>
      <c r="J144" s="234"/>
      <c r="K144" s="234"/>
      <c r="L144" s="239"/>
      <c r="M144" s="240"/>
      <c r="N144" s="241"/>
      <c r="O144" s="241"/>
      <c r="P144" s="241"/>
      <c r="Q144" s="241"/>
      <c r="R144" s="241"/>
      <c r="S144" s="241"/>
      <c r="T144" s="24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3" t="s">
        <v>142</v>
      </c>
      <c r="AU144" s="243" t="s">
        <v>82</v>
      </c>
      <c r="AV144" s="14" t="s">
        <v>82</v>
      </c>
      <c r="AW144" s="14" t="s">
        <v>33</v>
      </c>
      <c r="AX144" s="14" t="s">
        <v>72</v>
      </c>
      <c r="AY144" s="243" t="s">
        <v>131</v>
      </c>
    </row>
    <row r="145" s="14" customFormat="1">
      <c r="A145" s="14"/>
      <c r="B145" s="233"/>
      <c r="C145" s="234"/>
      <c r="D145" s="218" t="s">
        <v>142</v>
      </c>
      <c r="E145" s="235" t="s">
        <v>19</v>
      </c>
      <c r="F145" s="236" t="s">
        <v>939</v>
      </c>
      <c r="G145" s="234"/>
      <c r="H145" s="237">
        <v>9.6750000000000007</v>
      </c>
      <c r="I145" s="238"/>
      <c r="J145" s="234"/>
      <c r="K145" s="234"/>
      <c r="L145" s="239"/>
      <c r="M145" s="240"/>
      <c r="N145" s="241"/>
      <c r="O145" s="241"/>
      <c r="P145" s="241"/>
      <c r="Q145" s="241"/>
      <c r="R145" s="241"/>
      <c r="S145" s="241"/>
      <c r="T145" s="24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3" t="s">
        <v>142</v>
      </c>
      <c r="AU145" s="243" t="s">
        <v>82</v>
      </c>
      <c r="AV145" s="14" t="s">
        <v>82</v>
      </c>
      <c r="AW145" s="14" t="s">
        <v>33</v>
      </c>
      <c r="AX145" s="14" t="s">
        <v>72</v>
      </c>
      <c r="AY145" s="243" t="s">
        <v>131</v>
      </c>
    </row>
    <row r="146" s="14" customFormat="1">
      <c r="A146" s="14"/>
      <c r="B146" s="233"/>
      <c r="C146" s="234"/>
      <c r="D146" s="218" t="s">
        <v>142</v>
      </c>
      <c r="E146" s="235" t="s">
        <v>19</v>
      </c>
      <c r="F146" s="236" t="s">
        <v>940</v>
      </c>
      <c r="G146" s="234"/>
      <c r="H146" s="237">
        <v>7.5</v>
      </c>
      <c r="I146" s="238"/>
      <c r="J146" s="234"/>
      <c r="K146" s="234"/>
      <c r="L146" s="239"/>
      <c r="M146" s="240"/>
      <c r="N146" s="241"/>
      <c r="O146" s="241"/>
      <c r="P146" s="241"/>
      <c r="Q146" s="241"/>
      <c r="R146" s="241"/>
      <c r="S146" s="241"/>
      <c r="T146" s="24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3" t="s">
        <v>142</v>
      </c>
      <c r="AU146" s="243" t="s">
        <v>82</v>
      </c>
      <c r="AV146" s="14" t="s">
        <v>82</v>
      </c>
      <c r="AW146" s="14" t="s">
        <v>33</v>
      </c>
      <c r="AX146" s="14" t="s">
        <v>72</v>
      </c>
      <c r="AY146" s="243" t="s">
        <v>131</v>
      </c>
    </row>
    <row r="147" s="2" customFormat="1" ht="24.15" customHeight="1">
      <c r="A147" s="39"/>
      <c r="B147" s="40"/>
      <c r="C147" s="205" t="s">
        <v>236</v>
      </c>
      <c r="D147" s="205" t="s">
        <v>133</v>
      </c>
      <c r="E147" s="206" t="s">
        <v>832</v>
      </c>
      <c r="F147" s="207" t="s">
        <v>833</v>
      </c>
      <c r="G147" s="208" t="s">
        <v>147</v>
      </c>
      <c r="H147" s="209">
        <v>14</v>
      </c>
      <c r="I147" s="210"/>
      <c r="J147" s="211">
        <f>ROUND(I147*H147,2)</f>
        <v>0</v>
      </c>
      <c r="K147" s="207" t="s">
        <v>137</v>
      </c>
      <c r="L147" s="45"/>
      <c r="M147" s="212" t="s">
        <v>19</v>
      </c>
      <c r="N147" s="213" t="s">
        <v>43</v>
      </c>
      <c r="O147" s="85"/>
      <c r="P147" s="214">
        <f>O147*H147</f>
        <v>0</v>
      </c>
      <c r="Q147" s="214">
        <v>0.11241</v>
      </c>
      <c r="R147" s="214">
        <f>Q147*H147</f>
        <v>1.5737399999999999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138</v>
      </c>
      <c r="AT147" s="216" t="s">
        <v>133</v>
      </c>
      <c r="AU147" s="216" t="s">
        <v>82</v>
      </c>
      <c r="AY147" s="18" t="s">
        <v>131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80</v>
      </c>
      <c r="BK147" s="217">
        <f>ROUND(I147*H147,2)</f>
        <v>0</v>
      </c>
      <c r="BL147" s="18" t="s">
        <v>138</v>
      </c>
      <c r="BM147" s="216" t="s">
        <v>834</v>
      </c>
    </row>
    <row r="148" s="2" customFormat="1">
      <c r="A148" s="39"/>
      <c r="B148" s="40"/>
      <c r="C148" s="41"/>
      <c r="D148" s="218" t="s">
        <v>140</v>
      </c>
      <c r="E148" s="41"/>
      <c r="F148" s="219" t="s">
        <v>835</v>
      </c>
      <c r="G148" s="41"/>
      <c r="H148" s="41"/>
      <c r="I148" s="220"/>
      <c r="J148" s="41"/>
      <c r="K148" s="41"/>
      <c r="L148" s="45"/>
      <c r="M148" s="221"/>
      <c r="N148" s="22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140</v>
      </c>
      <c r="AU148" s="18" t="s">
        <v>82</v>
      </c>
    </row>
    <row r="149" s="13" customFormat="1">
      <c r="A149" s="13"/>
      <c r="B149" s="223"/>
      <c r="C149" s="224"/>
      <c r="D149" s="218" t="s">
        <v>142</v>
      </c>
      <c r="E149" s="225" t="s">
        <v>19</v>
      </c>
      <c r="F149" s="226" t="s">
        <v>780</v>
      </c>
      <c r="G149" s="224"/>
      <c r="H149" s="225" t="s">
        <v>19</v>
      </c>
      <c r="I149" s="227"/>
      <c r="J149" s="224"/>
      <c r="K149" s="224"/>
      <c r="L149" s="228"/>
      <c r="M149" s="229"/>
      <c r="N149" s="230"/>
      <c r="O149" s="230"/>
      <c r="P149" s="230"/>
      <c r="Q149" s="230"/>
      <c r="R149" s="230"/>
      <c r="S149" s="230"/>
      <c r="T149" s="23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2" t="s">
        <v>142</v>
      </c>
      <c r="AU149" s="232" t="s">
        <v>82</v>
      </c>
      <c r="AV149" s="13" t="s">
        <v>80</v>
      </c>
      <c r="AW149" s="13" t="s">
        <v>33</v>
      </c>
      <c r="AX149" s="13" t="s">
        <v>72</v>
      </c>
      <c r="AY149" s="232" t="s">
        <v>131</v>
      </c>
    </row>
    <row r="150" s="14" customFormat="1">
      <c r="A150" s="14"/>
      <c r="B150" s="233"/>
      <c r="C150" s="234"/>
      <c r="D150" s="218" t="s">
        <v>142</v>
      </c>
      <c r="E150" s="235" t="s">
        <v>19</v>
      </c>
      <c r="F150" s="236" t="s">
        <v>894</v>
      </c>
      <c r="G150" s="234"/>
      <c r="H150" s="237">
        <v>2</v>
      </c>
      <c r="I150" s="238"/>
      <c r="J150" s="234"/>
      <c r="K150" s="234"/>
      <c r="L150" s="239"/>
      <c r="M150" s="240"/>
      <c r="N150" s="241"/>
      <c r="O150" s="241"/>
      <c r="P150" s="241"/>
      <c r="Q150" s="241"/>
      <c r="R150" s="241"/>
      <c r="S150" s="241"/>
      <c r="T150" s="24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3" t="s">
        <v>142</v>
      </c>
      <c r="AU150" s="243" t="s">
        <v>82</v>
      </c>
      <c r="AV150" s="14" t="s">
        <v>82</v>
      </c>
      <c r="AW150" s="14" t="s">
        <v>33</v>
      </c>
      <c r="AX150" s="14" t="s">
        <v>72</v>
      </c>
      <c r="AY150" s="243" t="s">
        <v>131</v>
      </c>
    </row>
    <row r="151" s="14" customFormat="1">
      <c r="A151" s="14"/>
      <c r="B151" s="233"/>
      <c r="C151" s="234"/>
      <c r="D151" s="218" t="s">
        <v>142</v>
      </c>
      <c r="E151" s="235" t="s">
        <v>19</v>
      </c>
      <c r="F151" s="236" t="s">
        <v>941</v>
      </c>
      <c r="G151" s="234"/>
      <c r="H151" s="237">
        <v>2</v>
      </c>
      <c r="I151" s="238"/>
      <c r="J151" s="234"/>
      <c r="K151" s="234"/>
      <c r="L151" s="239"/>
      <c r="M151" s="240"/>
      <c r="N151" s="241"/>
      <c r="O151" s="241"/>
      <c r="P151" s="241"/>
      <c r="Q151" s="241"/>
      <c r="R151" s="241"/>
      <c r="S151" s="241"/>
      <c r="T151" s="24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3" t="s">
        <v>142</v>
      </c>
      <c r="AU151" s="243" t="s">
        <v>82</v>
      </c>
      <c r="AV151" s="14" t="s">
        <v>82</v>
      </c>
      <c r="AW151" s="14" t="s">
        <v>33</v>
      </c>
      <c r="AX151" s="14" t="s">
        <v>72</v>
      </c>
      <c r="AY151" s="243" t="s">
        <v>131</v>
      </c>
    </row>
    <row r="152" s="14" customFormat="1">
      <c r="A152" s="14"/>
      <c r="B152" s="233"/>
      <c r="C152" s="234"/>
      <c r="D152" s="218" t="s">
        <v>142</v>
      </c>
      <c r="E152" s="235" t="s">
        <v>19</v>
      </c>
      <c r="F152" s="236" t="s">
        <v>942</v>
      </c>
      <c r="G152" s="234"/>
      <c r="H152" s="237">
        <v>4</v>
      </c>
      <c r="I152" s="238"/>
      <c r="J152" s="234"/>
      <c r="K152" s="234"/>
      <c r="L152" s="239"/>
      <c r="M152" s="240"/>
      <c r="N152" s="241"/>
      <c r="O152" s="241"/>
      <c r="P152" s="241"/>
      <c r="Q152" s="241"/>
      <c r="R152" s="241"/>
      <c r="S152" s="241"/>
      <c r="T152" s="242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3" t="s">
        <v>142</v>
      </c>
      <c r="AU152" s="243" t="s">
        <v>82</v>
      </c>
      <c r="AV152" s="14" t="s">
        <v>82</v>
      </c>
      <c r="AW152" s="14" t="s">
        <v>33</v>
      </c>
      <c r="AX152" s="14" t="s">
        <v>72</v>
      </c>
      <c r="AY152" s="243" t="s">
        <v>131</v>
      </c>
    </row>
    <row r="153" s="14" customFormat="1">
      <c r="A153" s="14"/>
      <c r="B153" s="233"/>
      <c r="C153" s="234"/>
      <c r="D153" s="218" t="s">
        <v>142</v>
      </c>
      <c r="E153" s="235" t="s">
        <v>19</v>
      </c>
      <c r="F153" s="236" t="s">
        <v>943</v>
      </c>
      <c r="G153" s="234"/>
      <c r="H153" s="237">
        <v>6</v>
      </c>
      <c r="I153" s="238"/>
      <c r="J153" s="234"/>
      <c r="K153" s="234"/>
      <c r="L153" s="239"/>
      <c r="M153" s="240"/>
      <c r="N153" s="241"/>
      <c r="O153" s="241"/>
      <c r="P153" s="241"/>
      <c r="Q153" s="241"/>
      <c r="R153" s="241"/>
      <c r="S153" s="241"/>
      <c r="T153" s="24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3" t="s">
        <v>142</v>
      </c>
      <c r="AU153" s="243" t="s">
        <v>82</v>
      </c>
      <c r="AV153" s="14" t="s">
        <v>82</v>
      </c>
      <c r="AW153" s="14" t="s">
        <v>33</v>
      </c>
      <c r="AX153" s="14" t="s">
        <v>72</v>
      </c>
      <c r="AY153" s="243" t="s">
        <v>131</v>
      </c>
    </row>
    <row r="154" s="2" customFormat="1" ht="14.4" customHeight="1">
      <c r="A154" s="39"/>
      <c r="B154" s="40"/>
      <c r="C154" s="245" t="s">
        <v>243</v>
      </c>
      <c r="D154" s="245" t="s">
        <v>289</v>
      </c>
      <c r="E154" s="246" t="s">
        <v>838</v>
      </c>
      <c r="F154" s="247" t="s">
        <v>839</v>
      </c>
      <c r="G154" s="248" t="s">
        <v>147</v>
      </c>
      <c r="H154" s="249">
        <v>14</v>
      </c>
      <c r="I154" s="250"/>
      <c r="J154" s="251">
        <f>ROUND(I154*H154,2)</f>
        <v>0</v>
      </c>
      <c r="K154" s="247" t="s">
        <v>137</v>
      </c>
      <c r="L154" s="252"/>
      <c r="M154" s="253" t="s">
        <v>19</v>
      </c>
      <c r="N154" s="254" t="s">
        <v>43</v>
      </c>
      <c r="O154" s="85"/>
      <c r="P154" s="214">
        <f>O154*H154</f>
        <v>0</v>
      </c>
      <c r="Q154" s="214">
        <v>0.0064999999999999997</v>
      </c>
      <c r="R154" s="214">
        <f>Q154*H154</f>
        <v>0.090999999999999998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182</v>
      </c>
      <c r="AT154" s="216" t="s">
        <v>289</v>
      </c>
      <c r="AU154" s="216" t="s">
        <v>82</v>
      </c>
      <c r="AY154" s="18" t="s">
        <v>131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80</v>
      </c>
      <c r="BK154" s="217">
        <f>ROUND(I154*H154,2)</f>
        <v>0</v>
      </c>
      <c r="BL154" s="18" t="s">
        <v>138</v>
      </c>
      <c r="BM154" s="216" t="s">
        <v>840</v>
      </c>
    </row>
    <row r="155" s="2" customFormat="1">
      <c r="A155" s="39"/>
      <c r="B155" s="40"/>
      <c r="C155" s="41"/>
      <c r="D155" s="218" t="s">
        <v>140</v>
      </c>
      <c r="E155" s="41"/>
      <c r="F155" s="219" t="s">
        <v>839</v>
      </c>
      <c r="G155" s="41"/>
      <c r="H155" s="41"/>
      <c r="I155" s="220"/>
      <c r="J155" s="41"/>
      <c r="K155" s="41"/>
      <c r="L155" s="45"/>
      <c r="M155" s="221"/>
      <c r="N155" s="222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140</v>
      </c>
      <c r="AU155" s="18" t="s">
        <v>82</v>
      </c>
    </row>
    <row r="156" s="2" customFormat="1" ht="24.15" customHeight="1">
      <c r="A156" s="39"/>
      <c r="B156" s="40"/>
      <c r="C156" s="205" t="s">
        <v>249</v>
      </c>
      <c r="D156" s="205" t="s">
        <v>133</v>
      </c>
      <c r="E156" s="206" t="s">
        <v>841</v>
      </c>
      <c r="F156" s="207" t="s">
        <v>842</v>
      </c>
      <c r="G156" s="208" t="s">
        <v>136</v>
      </c>
      <c r="H156" s="209">
        <v>177.565</v>
      </c>
      <c r="I156" s="210"/>
      <c r="J156" s="211">
        <f>ROUND(I156*H156,2)</f>
        <v>0</v>
      </c>
      <c r="K156" s="207" t="s">
        <v>19</v>
      </c>
      <c r="L156" s="45"/>
      <c r="M156" s="212" t="s">
        <v>19</v>
      </c>
      <c r="N156" s="213" t="s">
        <v>43</v>
      </c>
      <c r="O156" s="85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138</v>
      </c>
      <c r="AT156" s="216" t="s">
        <v>133</v>
      </c>
      <c r="AU156" s="216" t="s">
        <v>82</v>
      </c>
      <c r="AY156" s="18" t="s">
        <v>131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80</v>
      </c>
      <c r="BK156" s="217">
        <f>ROUND(I156*H156,2)</f>
        <v>0</v>
      </c>
      <c r="BL156" s="18" t="s">
        <v>138</v>
      </c>
      <c r="BM156" s="216" t="s">
        <v>843</v>
      </c>
    </row>
    <row r="157" s="2" customFormat="1">
      <c r="A157" s="39"/>
      <c r="B157" s="40"/>
      <c r="C157" s="41"/>
      <c r="D157" s="218" t="s">
        <v>140</v>
      </c>
      <c r="E157" s="41"/>
      <c r="F157" s="219" t="s">
        <v>844</v>
      </c>
      <c r="G157" s="41"/>
      <c r="H157" s="41"/>
      <c r="I157" s="220"/>
      <c r="J157" s="41"/>
      <c r="K157" s="41"/>
      <c r="L157" s="45"/>
      <c r="M157" s="221"/>
      <c r="N157" s="222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140</v>
      </c>
      <c r="AU157" s="18" t="s">
        <v>82</v>
      </c>
    </row>
    <row r="158" s="2" customFormat="1">
      <c r="A158" s="39"/>
      <c r="B158" s="40"/>
      <c r="C158" s="41"/>
      <c r="D158" s="218" t="s">
        <v>167</v>
      </c>
      <c r="E158" s="41"/>
      <c r="F158" s="244" t="s">
        <v>774</v>
      </c>
      <c r="G158" s="41"/>
      <c r="H158" s="41"/>
      <c r="I158" s="220"/>
      <c r="J158" s="41"/>
      <c r="K158" s="41"/>
      <c r="L158" s="45"/>
      <c r="M158" s="221"/>
      <c r="N158" s="222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167</v>
      </c>
      <c r="AU158" s="18" t="s">
        <v>82</v>
      </c>
    </row>
    <row r="159" s="13" customFormat="1">
      <c r="A159" s="13"/>
      <c r="B159" s="223"/>
      <c r="C159" s="224"/>
      <c r="D159" s="218" t="s">
        <v>142</v>
      </c>
      <c r="E159" s="225" t="s">
        <v>19</v>
      </c>
      <c r="F159" s="226" t="s">
        <v>769</v>
      </c>
      <c r="G159" s="224"/>
      <c r="H159" s="225" t="s">
        <v>19</v>
      </c>
      <c r="I159" s="227"/>
      <c r="J159" s="224"/>
      <c r="K159" s="224"/>
      <c r="L159" s="228"/>
      <c r="M159" s="229"/>
      <c r="N159" s="230"/>
      <c r="O159" s="230"/>
      <c r="P159" s="230"/>
      <c r="Q159" s="230"/>
      <c r="R159" s="230"/>
      <c r="S159" s="230"/>
      <c r="T159" s="23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2" t="s">
        <v>142</v>
      </c>
      <c r="AU159" s="232" t="s">
        <v>82</v>
      </c>
      <c r="AV159" s="13" t="s">
        <v>80</v>
      </c>
      <c r="AW159" s="13" t="s">
        <v>33</v>
      </c>
      <c r="AX159" s="13" t="s">
        <v>72</v>
      </c>
      <c r="AY159" s="232" t="s">
        <v>131</v>
      </c>
    </row>
    <row r="160" s="13" customFormat="1">
      <c r="A160" s="13"/>
      <c r="B160" s="223"/>
      <c r="C160" s="224"/>
      <c r="D160" s="218" t="s">
        <v>142</v>
      </c>
      <c r="E160" s="225" t="s">
        <v>19</v>
      </c>
      <c r="F160" s="226" t="s">
        <v>944</v>
      </c>
      <c r="G160" s="224"/>
      <c r="H160" s="225" t="s">
        <v>19</v>
      </c>
      <c r="I160" s="227"/>
      <c r="J160" s="224"/>
      <c r="K160" s="224"/>
      <c r="L160" s="228"/>
      <c r="M160" s="229"/>
      <c r="N160" s="230"/>
      <c r="O160" s="230"/>
      <c r="P160" s="230"/>
      <c r="Q160" s="230"/>
      <c r="R160" s="230"/>
      <c r="S160" s="230"/>
      <c r="T160" s="23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2" t="s">
        <v>142</v>
      </c>
      <c r="AU160" s="232" t="s">
        <v>82</v>
      </c>
      <c r="AV160" s="13" t="s">
        <v>80</v>
      </c>
      <c r="AW160" s="13" t="s">
        <v>33</v>
      </c>
      <c r="AX160" s="13" t="s">
        <v>72</v>
      </c>
      <c r="AY160" s="232" t="s">
        <v>131</v>
      </c>
    </row>
    <row r="161" s="14" customFormat="1">
      <c r="A161" s="14"/>
      <c r="B161" s="233"/>
      <c r="C161" s="234"/>
      <c r="D161" s="218" t="s">
        <v>142</v>
      </c>
      <c r="E161" s="235" t="s">
        <v>19</v>
      </c>
      <c r="F161" s="236" t="s">
        <v>945</v>
      </c>
      <c r="G161" s="234"/>
      <c r="H161" s="237">
        <v>63.210000000000001</v>
      </c>
      <c r="I161" s="238"/>
      <c r="J161" s="234"/>
      <c r="K161" s="234"/>
      <c r="L161" s="239"/>
      <c r="M161" s="240"/>
      <c r="N161" s="241"/>
      <c r="O161" s="241"/>
      <c r="P161" s="241"/>
      <c r="Q161" s="241"/>
      <c r="R161" s="241"/>
      <c r="S161" s="241"/>
      <c r="T161" s="24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3" t="s">
        <v>142</v>
      </c>
      <c r="AU161" s="243" t="s">
        <v>82</v>
      </c>
      <c r="AV161" s="14" t="s">
        <v>82</v>
      </c>
      <c r="AW161" s="14" t="s">
        <v>33</v>
      </c>
      <c r="AX161" s="14" t="s">
        <v>72</v>
      </c>
      <c r="AY161" s="243" t="s">
        <v>131</v>
      </c>
    </row>
    <row r="162" s="14" customFormat="1">
      <c r="A162" s="14"/>
      <c r="B162" s="233"/>
      <c r="C162" s="234"/>
      <c r="D162" s="218" t="s">
        <v>142</v>
      </c>
      <c r="E162" s="235" t="s">
        <v>19</v>
      </c>
      <c r="F162" s="236" t="s">
        <v>945</v>
      </c>
      <c r="G162" s="234"/>
      <c r="H162" s="237">
        <v>63.210000000000001</v>
      </c>
      <c r="I162" s="238"/>
      <c r="J162" s="234"/>
      <c r="K162" s="234"/>
      <c r="L162" s="239"/>
      <c r="M162" s="240"/>
      <c r="N162" s="241"/>
      <c r="O162" s="241"/>
      <c r="P162" s="241"/>
      <c r="Q162" s="241"/>
      <c r="R162" s="241"/>
      <c r="S162" s="241"/>
      <c r="T162" s="24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3" t="s">
        <v>142</v>
      </c>
      <c r="AU162" s="243" t="s">
        <v>82</v>
      </c>
      <c r="AV162" s="14" t="s">
        <v>82</v>
      </c>
      <c r="AW162" s="14" t="s">
        <v>33</v>
      </c>
      <c r="AX162" s="14" t="s">
        <v>72</v>
      </c>
      <c r="AY162" s="243" t="s">
        <v>131</v>
      </c>
    </row>
    <row r="163" s="14" customFormat="1">
      <c r="A163" s="14"/>
      <c r="B163" s="233"/>
      <c r="C163" s="234"/>
      <c r="D163" s="218" t="s">
        <v>142</v>
      </c>
      <c r="E163" s="235" t="s">
        <v>19</v>
      </c>
      <c r="F163" s="236" t="s">
        <v>946</v>
      </c>
      <c r="G163" s="234"/>
      <c r="H163" s="237">
        <v>18.274999999999999</v>
      </c>
      <c r="I163" s="238"/>
      <c r="J163" s="234"/>
      <c r="K163" s="234"/>
      <c r="L163" s="239"/>
      <c r="M163" s="240"/>
      <c r="N163" s="241"/>
      <c r="O163" s="241"/>
      <c r="P163" s="241"/>
      <c r="Q163" s="241"/>
      <c r="R163" s="241"/>
      <c r="S163" s="241"/>
      <c r="T163" s="242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3" t="s">
        <v>142</v>
      </c>
      <c r="AU163" s="243" t="s">
        <v>82</v>
      </c>
      <c r="AV163" s="14" t="s">
        <v>82</v>
      </c>
      <c r="AW163" s="14" t="s">
        <v>33</v>
      </c>
      <c r="AX163" s="14" t="s">
        <v>72</v>
      </c>
      <c r="AY163" s="243" t="s">
        <v>131</v>
      </c>
    </row>
    <row r="164" s="14" customFormat="1">
      <c r="A164" s="14"/>
      <c r="B164" s="233"/>
      <c r="C164" s="234"/>
      <c r="D164" s="218" t="s">
        <v>142</v>
      </c>
      <c r="E164" s="235" t="s">
        <v>19</v>
      </c>
      <c r="F164" s="236" t="s">
        <v>947</v>
      </c>
      <c r="G164" s="234"/>
      <c r="H164" s="237">
        <v>17.629999999999999</v>
      </c>
      <c r="I164" s="238"/>
      <c r="J164" s="234"/>
      <c r="K164" s="234"/>
      <c r="L164" s="239"/>
      <c r="M164" s="240"/>
      <c r="N164" s="241"/>
      <c r="O164" s="241"/>
      <c r="P164" s="241"/>
      <c r="Q164" s="241"/>
      <c r="R164" s="241"/>
      <c r="S164" s="241"/>
      <c r="T164" s="242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3" t="s">
        <v>142</v>
      </c>
      <c r="AU164" s="243" t="s">
        <v>82</v>
      </c>
      <c r="AV164" s="14" t="s">
        <v>82</v>
      </c>
      <c r="AW164" s="14" t="s">
        <v>33</v>
      </c>
      <c r="AX164" s="14" t="s">
        <v>72</v>
      </c>
      <c r="AY164" s="243" t="s">
        <v>131</v>
      </c>
    </row>
    <row r="165" s="14" customFormat="1">
      <c r="A165" s="14"/>
      <c r="B165" s="233"/>
      <c r="C165" s="234"/>
      <c r="D165" s="218" t="s">
        <v>142</v>
      </c>
      <c r="E165" s="235" t="s">
        <v>19</v>
      </c>
      <c r="F165" s="236" t="s">
        <v>948</v>
      </c>
      <c r="G165" s="234"/>
      <c r="H165" s="237">
        <v>7.7400000000000002</v>
      </c>
      <c r="I165" s="238"/>
      <c r="J165" s="234"/>
      <c r="K165" s="234"/>
      <c r="L165" s="239"/>
      <c r="M165" s="240"/>
      <c r="N165" s="241"/>
      <c r="O165" s="241"/>
      <c r="P165" s="241"/>
      <c r="Q165" s="241"/>
      <c r="R165" s="241"/>
      <c r="S165" s="241"/>
      <c r="T165" s="24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3" t="s">
        <v>142</v>
      </c>
      <c r="AU165" s="243" t="s">
        <v>82</v>
      </c>
      <c r="AV165" s="14" t="s">
        <v>82</v>
      </c>
      <c r="AW165" s="14" t="s">
        <v>33</v>
      </c>
      <c r="AX165" s="14" t="s">
        <v>72</v>
      </c>
      <c r="AY165" s="243" t="s">
        <v>131</v>
      </c>
    </row>
    <row r="166" s="14" customFormat="1">
      <c r="A166" s="14"/>
      <c r="B166" s="233"/>
      <c r="C166" s="234"/>
      <c r="D166" s="218" t="s">
        <v>142</v>
      </c>
      <c r="E166" s="235" t="s">
        <v>19</v>
      </c>
      <c r="F166" s="236" t="s">
        <v>940</v>
      </c>
      <c r="G166" s="234"/>
      <c r="H166" s="237">
        <v>7.5</v>
      </c>
      <c r="I166" s="238"/>
      <c r="J166" s="234"/>
      <c r="K166" s="234"/>
      <c r="L166" s="239"/>
      <c r="M166" s="240"/>
      <c r="N166" s="241"/>
      <c r="O166" s="241"/>
      <c r="P166" s="241"/>
      <c r="Q166" s="241"/>
      <c r="R166" s="241"/>
      <c r="S166" s="241"/>
      <c r="T166" s="24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3" t="s">
        <v>142</v>
      </c>
      <c r="AU166" s="243" t="s">
        <v>82</v>
      </c>
      <c r="AV166" s="14" t="s">
        <v>82</v>
      </c>
      <c r="AW166" s="14" t="s">
        <v>33</v>
      </c>
      <c r="AX166" s="14" t="s">
        <v>72</v>
      </c>
      <c r="AY166" s="243" t="s">
        <v>131</v>
      </c>
    </row>
    <row r="167" s="2" customFormat="1" ht="24.15" customHeight="1">
      <c r="A167" s="39"/>
      <c r="B167" s="40"/>
      <c r="C167" s="205" t="s">
        <v>255</v>
      </c>
      <c r="D167" s="205" t="s">
        <v>133</v>
      </c>
      <c r="E167" s="206" t="s">
        <v>846</v>
      </c>
      <c r="F167" s="207" t="s">
        <v>847</v>
      </c>
      <c r="G167" s="208" t="s">
        <v>136</v>
      </c>
      <c r="H167" s="209">
        <v>309</v>
      </c>
      <c r="I167" s="210"/>
      <c r="J167" s="211">
        <f>ROUND(I167*H167,2)</f>
        <v>0</v>
      </c>
      <c r="K167" s="207" t="s">
        <v>19</v>
      </c>
      <c r="L167" s="45"/>
      <c r="M167" s="212" t="s">
        <v>19</v>
      </c>
      <c r="N167" s="213" t="s">
        <v>43</v>
      </c>
      <c r="O167" s="85"/>
      <c r="P167" s="214">
        <f>O167*H167</f>
        <v>0</v>
      </c>
      <c r="Q167" s="214">
        <v>0.00084999999999999995</v>
      </c>
      <c r="R167" s="214">
        <f>Q167*H167</f>
        <v>0.26264999999999999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138</v>
      </c>
      <c r="AT167" s="216" t="s">
        <v>133</v>
      </c>
      <c r="AU167" s="216" t="s">
        <v>82</v>
      </c>
      <c r="AY167" s="18" t="s">
        <v>131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80</v>
      </c>
      <c r="BK167" s="217">
        <f>ROUND(I167*H167,2)</f>
        <v>0</v>
      </c>
      <c r="BL167" s="18" t="s">
        <v>138</v>
      </c>
      <c r="BM167" s="216" t="s">
        <v>949</v>
      </c>
    </row>
    <row r="168" s="2" customFormat="1">
      <c r="A168" s="39"/>
      <c r="B168" s="40"/>
      <c r="C168" s="41"/>
      <c r="D168" s="218" t="s">
        <v>140</v>
      </c>
      <c r="E168" s="41"/>
      <c r="F168" s="219" t="s">
        <v>849</v>
      </c>
      <c r="G168" s="41"/>
      <c r="H168" s="41"/>
      <c r="I168" s="220"/>
      <c r="J168" s="41"/>
      <c r="K168" s="41"/>
      <c r="L168" s="45"/>
      <c r="M168" s="221"/>
      <c r="N168" s="222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140</v>
      </c>
      <c r="AU168" s="18" t="s">
        <v>82</v>
      </c>
    </row>
    <row r="169" s="13" customFormat="1">
      <c r="A169" s="13"/>
      <c r="B169" s="223"/>
      <c r="C169" s="224"/>
      <c r="D169" s="218" t="s">
        <v>142</v>
      </c>
      <c r="E169" s="225" t="s">
        <v>19</v>
      </c>
      <c r="F169" s="226" t="s">
        <v>850</v>
      </c>
      <c r="G169" s="224"/>
      <c r="H169" s="225" t="s">
        <v>19</v>
      </c>
      <c r="I169" s="227"/>
      <c r="J169" s="224"/>
      <c r="K169" s="224"/>
      <c r="L169" s="228"/>
      <c r="M169" s="229"/>
      <c r="N169" s="230"/>
      <c r="O169" s="230"/>
      <c r="P169" s="230"/>
      <c r="Q169" s="230"/>
      <c r="R169" s="230"/>
      <c r="S169" s="230"/>
      <c r="T169" s="23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2" t="s">
        <v>142</v>
      </c>
      <c r="AU169" s="232" t="s">
        <v>82</v>
      </c>
      <c r="AV169" s="13" t="s">
        <v>80</v>
      </c>
      <c r="AW169" s="13" t="s">
        <v>33</v>
      </c>
      <c r="AX169" s="13" t="s">
        <v>72</v>
      </c>
      <c r="AY169" s="232" t="s">
        <v>131</v>
      </c>
    </row>
    <row r="170" s="14" customFormat="1">
      <c r="A170" s="14"/>
      <c r="B170" s="233"/>
      <c r="C170" s="234"/>
      <c r="D170" s="218" t="s">
        <v>142</v>
      </c>
      <c r="E170" s="235" t="s">
        <v>19</v>
      </c>
      <c r="F170" s="236" t="s">
        <v>950</v>
      </c>
      <c r="G170" s="234"/>
      <c r="H170" s="237">
        <v>144</v>
      </c>
      <c r="I170" s="238"/>
      <c r="J170" s="234"/>
      <c r="K170" s="234"/>
      <c r="L170" s="239"/>
      <c r="M170" s="240"/>
      <c r="N170" s="241"/>
      <c r="O170" s="241"/>
      <c r="P170" s="241"/>
      <c r="Q170" s="241"/>
      <c r="R170" s="241"/>
      <c r="S170" s="241"/>
      <c r="T170" s="242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3" t="s">
        <v>142</v>
      </c>
      <c r="AU170" s="243" t="s">
        <v>82</v>
      </c>
      <c r="AV170" s="14" t="s">
        <v>82</v>
      </c>
      <c r="AW170" s="14" t="s">
        <v>33</v>
      </c>
      <c r="AX170" s="14" t="s">
        <v>72</v>
      </c>
      <c r="AY170" s="243" t="s">
        <v>131</v>
      </c>
    </row>
    <row r="171" s="14" customFormat="1">
      <c r="A171" s="14"/>
      <c r="B171" s="233"/>
      <c r="C171" s="234"/>
      <c r="D171" s="218" t="s">
        <v>142</v>
      </c>
      <c r="E171" s="235" t="s">
        <v>19</v>
      </c>
      <c r="F171" s="236" t="s">
        <v>951</v>
      </c>
      <c r="G171" s="234"/>
      <c r="H171" s="237">
        <v>165</v>
      </c>
      <c r="I171" s="238"/>
      <c r="J171" s="234"/>
      <c r="K171" s="234"/>
      <c r="L171" s="239"/>
      <c r="M171" s="240"/>
      <c r="N171" s="241"/>
      <c r="O171" s="241"/>
      <c r="P171" s="241"/>
      <c r="Q171" s="241"/>
      <c r="R171" s="241"/>
      <c r="S171" s="241"/>
      <c r="T171" s="24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3" t="s">
        <v>142</v>
      </c>
      <c r="AU171" s="243" t="s">
        <v>82</v>
      </c>
      <c r="AV171" s="14" t="s">
        <v>82</v>
      </c>
      <c r="AW171" s="14" t="s">
        <v>33</v>
      </c>
      <c r="AX171" s="14" t="s">
        <v>72</v>
      </c>
      <c r="AY171" s="243" t="s">
        <v>131</v>
      </c>
    </row>
    <row r="172" s="2" customFormat="1" ht="24.15" customHeight="1">
      <c r="A172" s="39"/>
      <c r="B172" s="40"/>
      <c r="C172" s="205" t="s">
        <v>260</v>
      </c>
      <c r="D172" s="205" t="s">
        <v>133</v>
      </c>
      <c r="E172" s="206" t="s">
        <v>858</v>
      </c>
      <c r="F172" s="207" t="s">
        <v>859</v>
      </c>
      <c r="G172" s="208" t="s">
        <v>136</v>
      </c>
      <c r="H172" s="209">
        <v>309</v>
      </c>
      <c r="I172" s="210"/>
      <c r="J172" s="211">
        <f>ROUND(I172*H172,2)</f>
        <v>0</v>
      </c>
      <c r="K172" s="207" t="s">
        <v>19</v>
      </c>
      <c r="L172" s="45"/>
      <c r="M172" s="212" t="s">
        <v>19</v>
      </c>
      <c r="N172" s="213" t="s">
        <v>43</v>
      </c>
      <c r="O172" s="85"/>
      <c r="P172" s="214">
        <f>O172*H172</f>
        <v>0</v>
      </c>
      <c r="Q172" s="214">
        <v>0.0025999999999999999</v>
      </c>
      <c r="R172" s="214">
        <f>Q172*H172</f>
        <v>0.8034</v>
      </c>
      <c r="S172" s="214">
        <v>0</v>
      </c>
      <c r="T172" s="21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6" t="s">
        <v>138</v>
      </c>
      <c r="AT172" s="216" t="s">
        <v>133</v>
      </c>
      <c r="AU172" s="216" t="s">
        <v>82</v>
      </c>
      <c r="AY172" s="18" t="s">
        <v>131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8" t="s">
        <v>80</v>
      </c>
      <c r="BK172" s="217">
        <f>ROUND(I172*H172,2)</f>
        <v>0</v>
      </c>
      <c r="BL172" s="18" t="s">
        <v>138</v>
      </c>
      <c r="BM172" s="216" t="s">
        <v>952</v>
      </c>
    </row>
    <row r="173" s="2" customFormat="1">
      <c r="A173" s="39"/>
      <c r="B173" s="40"/>
      <c r="C173" s="41"/>
      <c r="D173" s="218" t="s">
        <v>140</v>
      </c>
      <c r="E173" s="41"/>
      <c r="F173" s="219" t="s">
        <v>861</v>
      </c>
      <c r="G173" s="41"/>
      <c r="H173" s="41"/>
      <c r="I173" s="220"/>
      <c r="J173" s="41"/>
      <c r="K173" s="41"/>
      <c r="L173" s="45"/>
      <c r="M173" s="221"/>
      <c r="N173" s="222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140</v>
      </c>
      <c r="AU173" s="18" t="s">
        <v>82</v>
      </c>
    </row>
    <row r="174" s="2" customFormat="1">
      <c r="A174" s="39"/>
      <c r="B174" s="40"/>
      <c r="C174" s="41"/>
      <c r="D174" s="218" t="s">
        <v>167</v>
      </c>
      <c r="E174" s="41"/>
      <c r="F174" s="244" t="s">
        <v>862</v>
      </c>
      <c r="G174" s="41"/>
      <c r="H174" s="41"/>
      <c r="I174" s="220"/>
      <c r="J174" s="41"/>
      <c r="K174" s="41"/>
      <c r="L174" s="45"/>
      <c r="M174" s="221"/>
      <c r="N174" s="222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167</v>
      </c>
      <c r="AU174" s="18" t="s">
        <v>82</v>
      </c>
    </row>
    <row r="175" s="13" customFormat="1">
      <c r="A175" s="13"/>
      <c r="B175" s="223"/>
      <c r="C175" s="224"/>
      <c r="D175" s="218" t="s">
        <v>142</v>
      </c>
      <c r="E175" s="225" t="s">
        <v>19</v>
      </c>
      <c r="F175" s="226" t="s">
        <v>863</v>
      </c>
      <c r="G175" s="224"/>
      <c r="H175" s="225" t="s">
        <v>19</v>
      </c>
      <c r="I175" s="227"/>
      <c r="J175" s="224"/>
      <c r="K175" s="224"/>
      <c r="L175" s="228"/>
      <c r="M175" s="229"/>
      <c r="N175" s="230"/>
      <c r="O175" s="230"/>
      <c r="P175" s="230"/>
      <c r="Q175" s="230"/>
      <c r="R175" s="230"/>
      <c r="S175" s="230"/>
      <c r="T175" s="23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2" t="s">
        <v>142</v>
      </c>
      <c r="AU175" s="232" t="s">
        <v>82</v>
      </c>
      <c r="AV175" s="13" t="s">
        <v>80</v>
      </c>
      <c r="AW175" s="13" t="s">
        <v>33</v>
      </c>
      <c r="AX175" s="13" t="s">
        <v>72</v>
      </c>
      <c r="AY175" s="232" t="s">
        <v>131</v>
      </c>
    </row>
    <row r="176" s="14" customFormat="1">
      <c r="A176" s="14"/>
      <c r="B176" s="233"/>
      <c r="C176" s="234"/>
      <c r="D176" s="218" t="s">
        <v>142</v>
      </c>
      <c r="E176" s="235" t="s">
        <v>19</v>
      </c>
      <c r="F176" s="236" t="s">
        <v>950</v>
      </c>
      <c r="G176" s="234"/>
      <c r="H176" s="237">
        <v>144</v>
      </c>
      <c r="I176" s="238"/>
      <c r="J176" s="234"/>
      <c r="K176" s="234"/>
      <c r="L176" s="239"/>
      <c r="M176" s="240"/>
      <c r="N176" s="241"/>
      <c r="O176" s="241"/>
      <c r="P176" s="241"/>
      <c r="Q176" s="241"/>
      <c r="R176" s="241"/>
      <c r="S176" s="241"/>
      <c r="T176" s="24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3" t="s">
        <v>142</v>
      </c>
      <c r="AU176" s="243" t="s">
        <v>82</v>
      </c>
      <c r="AV176" s="14" t="s">
        <v>82</v>
      </c>
      <c r="AW176" s="14" t="s">
        <v>33</v>
      </c>
      <c r="AX176" s="14" t="s">
        <v>72</v>
      </c>
      <c r="AY176" s="243" t="s">
        <v>131</v>
      </c>
    </row>
    <row r="177" s="14" customFormat="1">
      <c r="A177" s="14"/>
      <c r="B177" s="233"/>
      <c r="C177" s="234"/>
      <c r="D177" s="218" t="s">
        <v>142</v>
      </c>
      <c r="E177" s="235" t="s">
        <v>19</v>
      </c>
      <c r="F177" s="236" t="s">
        <v>951</v>
      </c>
      <c r="G177" s="234"/>
      <c r="H177" s="237">
        <v>165</v>
      </c>
      <c r="I177" s="238"/>
      <c r="J177" s="234"/>
      <c r="K177" s="234"/>
      <c r="L177" s="239"/>
      <c r="M177" s="240"/>
      <c r="N177" s="241"/>
      <c r="O177" s="241"/>
      <c r="P177" s="241"/>
      <c r="Q177" s="241"/>
      <c r="R177" s="241"/>
      <c r="S177" s="241"/>
      <c r="T177" s="24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3" t="s">
        <v>142</v>
      </c>
      <c r="AU177" s="243" t="s">
        <v>82</v>
      </c>
      <c r="AV177" s="14" t="s">
        <v>82</v>
      </c>
      <c r="AW177" s="14" t="s">
        <v>33</v>
      </c>
      <c r="AX177" s="14" t="s">
        <v>72</v>
      </c>
      <c r="AY177" s="243" t="s">
        <v>131</v>
      </c>
    </row>
    <row r="178" s="2" customFormat="1" ht="24.15" customHeight="1">
      <c r="A178" s="39"/>
      <c r="B178" s="40"/>
      <c r="C178" s="205" t="s">
        <v>7</v>
      </c>
      <c r="D178" s="205" t="s">
        <v>133</v>
      </c>
      <c r="E178" s="206" t="s">
        <v>868</v>
      </c>
      <c r="F178" s="207" t="s">
        <v>869</v>
      </c>
      <c r="G178" s="208" t="s">
        <v>136</v>
      </c>
      <c r="H178" s="209">
        <v>309</v>
      </c>
      <c r="I178" s="210"/>
      <c r="J178" s="211">
        <f>ROUND(I178*H178,2)</f>
        <v>0</v>
      </c>
      <c r="K178" s="207" t="s">
        <v>19</v>
      </c>
      <c r="L178" s="45"/>
      <c r="M178" s="212" t="s">
        <v>19</v>
      </c>
      <c r="N178" s="213" t="s">
        <v>43</v>
      </c>
      <c r="O178" s="85"/>
      <c r="P178" s="214">
        <f>O178*H178</f>
        <v>0</v>
      </c>
      <c r="Q178" s="214">
        <v>1.0000000000000001E-05</v>
      </c>
      <c r="R178" s="214">
        <f>Q178*H178</f>
        <v>0.0030900000000000003</v>
      </c>
      <c r="S178" s="214">
        <v>0</v>
      </c>
      <c r="T178" s="21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138</v>
      </c>
      <c r="AT178" s="216" t="s">
        <v>133</v>
      </c>
      <c r="AU178" s="216" t="s">
        <v>82</v>
      </c>
      <c r="AY178" s="18" t="s">
        <v>131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80</v>
      </c>
      <c r="BK178" s="217">
        <f>ROUND(I178*H178,2)</f>
        <v>0</v>
      </c>
      <c r="BL178" s="18" t="s">
        <v>138</v>
      </c>
      <c r="BM178" s="216" t="s">
        <v>953</v>
      </c>
    </row>
    <row r="179" s="2" customFormat="1">
      <c r="A179" s="39"/>
      <c r="B179" s="40"/>
      <c r="C179" s="41"/>
      <c r="D179" s="218" t="s">
        <v>140</v>
      </c>
      <c r="E179" s="41"/>
      <c r="F179" s="219" t="s">
        <v>871</v>
      </c>
      <c r="G179" s="41"/>
      <c r="H179" s="41"/>
      <c r="I179" s="220"/>
      <c r="J179" s="41"/>
      <c r="K179" s="41"/>
      <c r="L179" s="45"/>
      <c r="M179" s="221"/>
      <c r="N179" s="222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140</v>
      </c>
      <c r="AU179" s="18" t="s">
        <v>82</v>
      </c>
    </row>
    <row r="180" s="13" customFormat="1">
      <c r="A180" s="13"/>
      <c r="B180" s="223"/>
      <c r="C180" s="224"/>
      <c r="D180" s="218" t="s">
        <v>142</v>
      </c>
      <c r="E180" s="225" t="s">
        <v>19</v>
      </c>
      <c r="F180" s="226" t="s">
        <v>850</v>
      </c>
      <c r="G180" s="224"/>
      <c r="H180" s="225" t="s">
        <v>19</v>
      </c>
      <c r="I180" s="227"/>
      <c r="J180" s="224"/>
      <c r="K180" s="224"/>
      <c r="L180" s="228"/>
      <c r="M180" s="229"/>
      <c r="N180" s="230"/>
      <c r="O180" s="230"/>
      <c r="P180" s="230"/>
      <c r="Q180" s="230"/>
      <c r="R180" s="230"/>
      <c r="S180" s="230"/>
      <c r="T180" s="23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2" t="s">
        <v>142</v>
      </c>
      <c r="AU180" s="232" t="s">
        <v>82</v>
      </c>
      <c r="AV180" s="13" t="s">
        <v>80</v>
      </c>
      <c r="AW180" s="13" t="s">
        <v>33</v>
      </c>
      <c r="AX180" s="13" t="s">
        <v>72</v>
      </c>
      <c r="AY180" s="232" t="s">
        <v>131</v>
      </c>
    </row>
    <row r="181" s="14" customFormat="1">
      <c r="A181" s="14"/>
      <c r="B181" s="233"/>
      <c r="C181" s="234"/>
      <c r="D181" s="218" t="s">
        <v>142</v>
      </c>
      <c r="E181" s="235" t="s">
        <v>19</v>
      </c>
      <c r="F181" s="236" t="s">
        <v>950</v>
      </c>
      <c r="G181" s="234"/>
      <c r="H181" s="237">
        <v>144</v>
      </c>
      <c r="I181" s="238"/>
      <c r="J181" s="234"/>
      <c r="K181" s="234"/>
      <c r="L181" s="239"/>
      <c r="M181" s="240"/>
      <c r="N181" s="241"/>
      <c r="O181" s="241"/>
      <c r="P181" s="241"/>
      <c r="Q181" s="241"/>
      <c r="R181" s="241"/>
      <c r="S181" s="241"/>
      <c r="T181" s="24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3" t="s">
        <v>142</v>
      </c>
      <c r="AU181" s="243" t="s">
        <v>82</v>
      </c>
      <c r="AV181" s="14" t="s">
        <v>82</v>
      </c>
      <c r="AW181" s="14" t="s">
        <v>33</v>
      </c>
      <c r="AX181" s="14" t="s">
        <v>72</v>
      </c>
      <c r="AY181" s="243" t="s">
        <v>131</v>
      </c>
    </row>
    <row r="182" s="14" customFormat="1">
      <c r="A182" s="14"/>
      <c r="B182" s="233"/>
      <c r="C182" s="234"/>
      <c r="D182" s="218" t="s">
        <v>142</v>
      </c>
      <c r="E182" s="235" t="s">
        <v>19</v>
      </c>
      <c r="F182" s="236" t="s">
        <v>951</v>
      </c>
      <c r="G182" s="234"/>
      <c r="H182" s="237">
        <v>165</v>
      </c>
      <c r="I182" s="238"/>
      <c r="J182" s="234"/>
      <c r="K182" s="234"/>
      <c r="L182" s="239"/>
      <c r="M182" s="240"/>
      <c r="N182" s="241"/>
      <c r="O182" s="241"/>
      <c r="P182" s="241"/>
      <c r="Q182" s="241"/>
      <c r="R182" s="241"/>
      <c r="S182" s="241"/>
      <c r="T182" s="24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3" t="s">
        <v>142</v>
      </c>
      <c r="AU182" s="243" t="s">
        <v>82</v>
      </c>
      <c r="AV182" s="14" t="s">
        <v>82</v>
      </c>
      <c r="AW182" s="14" t="s">
        <v>33</v>
      </c>
      <c r="AX182" s="14" t="s">
        <v>72</v>
      </c>
      <c r="AY182" s="243" t="s">
        <v>131</v>
      </c>
    </row>
    <row r="183" s="2" customFormat="1" ht="24.15" customHeight="1">
      <c r="A183" s="39"/>
      <c r="B183" s="40"/>
      <c r="C183" s="205" t="s">
        <v>270</v>
      </c>
      <c r="D183" s="205" t="s">
        <v>133</v>
      </c>
      <c r="E183" s="206" t="s">
        <v>872</v>
      </c>
      <c r="F183" s="207" t="s">
        <v>873</v>
      </c>
      <c r="G183" s="208" t="s">
        <v>147</v>
      </c>
      <c r="H183" s="209">
        <v>8</v>
      </c>
      <c r="I183" s="210"/>
      <c r="J183" s="211">
        <f>ROUND(I183*H183,2)</f>
        <v>0</v>
      </c>
      <c r="K183" s="207" t="s">
        <v>137</v>
      </c>
      <c r="L183" s="45"/>
      <c r="M183" s="212" t="s">
        <v>19</v>
      </c>
      <c r="N183" s="213" t="s">
        <v>43</v>
      </c>
      <c r="O183" s="85"/>
      <c r="P183" s="214">
        <f>O183*H183</f>
        <v>0</v>
      </c>
      <c r="Q183" s="214">
        <v>0</v>
      </c>
      <c r="R183" s="214">
        <f>Q183*H183</f>
        <v>0</v>
      </c>
      <c r="S183" s="214">
        <v>0.082000000000000003</v>
      </c>
      <c r="T183" s="215">
        <f>S183*H183</f>
        <v>0.65600000000000003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6" t="s">
        <v>138</v>
      </c>
      <c r="AT183" s="216" t="s">
        <v>133</v>
      </c>
      <c r="AU183" s="216" t="s">
        <v>82</v>
      </c>
      <c r="AY183" s="18" t="s">
        <v>131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80</v>
      </c>
      <c r="BK183" s="217">
        <f>ROUND(I183*H183,2)</f>
        <v>0</v>
      </c>
      <c r="BL183" s="18" t="s">
        <v>138</v>
      </c>
      <c r="BM183" s="216" t="s">
        <v>874</v>
      </c>
    </row>
    <row r="184" s="2" customFormat="1">
      <c r="A184" s="39"/>
      <c r="B184" s="40"/>
      <c r="C184" s="41"/>
      <c r="D184" s="218" t="s">
        <v>140</v>
      </c>
      <c r="E184" s="41"/>
      <c r="F184" s="219" t="s">
        <v>875</v>
      </c>
      <c r="G184" s="41"/>
      <c r="H184" s="41"/>
      <c r="I184" s="220"/>
      <c r="J184" s="41"/>
      <c r="K184" s="41"/>
      <c r="L184" s="45"/>
      <c r="M184" s="221"/>
      <c r="N184" s="222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140</v>
      </c>
      <c r="AU184" s="18" t="s">
        <v>82</v>
      </c>
    </row>
    <row r="185" s="2" customFormat="1">
      <c r="A185" s="39"/>
      <c r="B185" s="40"/>
      <c r="C185" s="41"/>
      <c r="D185" s="218" t="s">
        <v>167</v>
      </c>
      <c r="E185" s="41"/>
      <c r="F185" s="244" t="s">
        <v>876</v>
      </c>
      <c r="G185" s="41"/>
      <c r="H185" s="41"/>
      <c r="I185" s="220"/>
      <c r="J185" s="41"/>
      <c r="K185" s="41"/>
      <c r="L185" s="45"/>
      <c r="M185" s="221"/>
      <c r="N185" s="222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167</v>
      </c>
      <c r="AU185" s="18" t="s">
        <v>82</v>
      </c>
    </row>
    <row r="186" s="13" customFormat="1">
      <c r="A186" s="13"/>
      <c r="B186" s="223"/>
      <c r="C186" s="224"/>
      <c r="D186" s="218" t="s">
        <v>142</v>
      </c>
      <c r="E186" s="225" t="s">
        <v>19</v>
      </c>
      <c r="F186" s="226" t="s">
        <v>769</v>
      </c>
      <c r="G186" s="224"/>
      <c r="H186" s="225" t="s">
        <v>19</v>
      </c>
      <c r="I186" s="227"/>
      <c r="J186" s="224"/>
      <c r="K186" s="224"/>
      <c r="L186" s="228"/>
      <c r="M186" s="229"/>
      <c r="N186" s="230"/>
      <c r="O186" s="230"/>
      <c r="P186" s="230"/>
      <c r="Q186" s="230"/>
      <c r="R186" s="230"/>
      <c r="S186" s="230"/>
      <c r="T186" s="23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2" t="s">
        <v>142</v>
      </c>
      <c r="AU186" s="232" t="s">
        <v>82</v>
      </c>
      <c r="AV186" s="13" t="s">
        <v>80</v>
      </c>
      <c r="AW186" s="13" t="s">
        <v>33</v>
      </c>
      <c r="AX186" s="13" t="s">
        <v>72</v>
      </c>
      <c r="AY186" s="232" t="s">
        <v>131</v>
      </c>
    </row>
    <row r="187" s="14" customFormat="1">
      <c r="A187" s="14"/>
      <c r="B187" s="233"/>
      <c r="C187" s="234"/>
      <c r="D187" s="218" t="s">
        <v>142</v>
      </c>
      <c r="E187" s="235" t="s">
        <v>19</v>
      </c>
      <c r="F187" s="236" t="s">
        <v>954</v>
      </c>
      <c r="G187" s="234"/>
      <c r="H187" s="237">
        <v>8</v>
      </c>
      <c r="I187" s="238"/>
      <c r="J187" s="234"/>
      <c r="K187" s="234"/>
      <c r="L187" s="239"/>
      <c r="M187" s="240"/>
      <c r="N187" s="241"/>
      <c r="O187" s="241"/>
      <c r="P187" s="241"/>
      <c r="Q187" s="241"/>
      <c r="R187" s="241"/>
      <c r="S187" s="241"/>
      <c r="T187" s="242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3" t="s">
        <v>142</v>
      </c>
      <c r="AU187" s="243" t="s">
        <v>82</v>
      </c>
      <c r="AV187" s="14" t="s">
        <v>82</v>
      </c>
      <c r="AW187" s="14" t="s">
        <v>33</v>
      </c>
      <c r="AX187" s="14" t="s">
        <v>72</v>
      </c>
      <c r="AY187" s="243" t="s">
        <v>131</v>
      </c>
    </row>
    <row r="188" s="2" customFormat="1" ht="24.15" customHeight="1">
      <c r="A188" s="39"/>
      <c r="B188" s="40"/>
      <c r="C188" s="205" t="s">
        <v>275</v>
      </c>
      <c r="D188" s="205" t="s">
        <v>133</v>
      </c>
      <c r="E188" s="206" t="s">
        <v>878</v>
      </c>
      <c r="F188" s="207" t="s">
        <v>879</v>
      </c>
      <c r="G188" s="208" t="s">
        <v>147</v>
      </c>
      <c r="H188" s="209">
        <v>8</v>
      </c>
      <c r="I188" s="210"/>
      <c r="J188" s="211">
        <f>ROUND(I188*H188,2)</f>
        <v>0</v>
      </c>
      <c r="K188" s="207" t="s">
        <v>137</v>
      </c>
      <c r="L188" s="45"/>
      <c r="M188" s="212" t="s">
        <v>19</v>
      </c>
      <c r="N188" s="213" t="s">
        <v>43</v>
      </c>
      <c r="O188" s="85"/>
      <c r="P188" s="214">
        <f>O188*H188</f>
        <v>0</v>
      </c>
      <c r="Q188" s="214">
        <v>0</v>
      </c>
      <c r="R188" s="214">
        <f>Q188*H188</f>
        <v>0</v>
      </c>
      <c r="S188" s="214">
        <v>0.0040000000000000001</v>
      </c>
      <c r="T188" s="215">
        <f>S188*H188</f>
        <v>0.032000000000000001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6" t="s">
        <v>138</v>
      </c>
      <c r="AT188" s="216" t="s">
        <v>133</v>
      </c>
      <c r="AU188" s="216" t="s">
        <v>82</v>
      </c>
      <c r="AY188" s="18" t="s">
        <v>131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8" t="s">
        <v>80</v>
      </c>
      <c r="BK188" s="217">
        <f>ROUND(I188*H188,2)</f>
        <v>0</v>
      </c>
      <c r="BL188" s="18" t="s">
        <v>138</v>
      </c>
      <c r="BM188" s="216" t="s">
        <v>880</v>
      </c>
    </row>
    <row r="189" s="2" customFormat="1">
      <c r="A189" s="39"/>
      <c r="B189" s="40"/>
      <c r="C189" s="41"/>
      <c r="D189" s="218" t="s">
        <v>140</v>
      </c>
      <c r="E189" s="41"/>
      <c r="F189" s="219" t="s">
        <v>881</v>
      </c>
      <c r="G189" s="41"/>
      <c r="H189" s="41"/>
      <c r="I189" s="220"/>
      <c r="J189" s="41"/>
      <c r="K189" s="41"/>
      <c r="L189" s="45"/>
      <c r="M189" s="221"/>
      <c r="N189" s="222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140</v>
      </c>
      <c r="AU189" s="18" t="s">
        <v>82</v>
      </c>
    </row>
    <row r="190" s="2" customFormat="1">
      <c r="A190" s="39"/>
      <c r="B190" s="40"/>
      <c r="C190" s="41"/>
      <c r="D190" s="218" t="s">
        <v>167</v>
      </c>
      <c r="E190" s="41"/>
      <c r="F190" s="244" t="s">
        <v>882</v>
      </c>
      <c r="G190" s="41"/>
      <c r="H190" s="41"/>
      <c r="I190" s="220"/>
      <c r="J190" s="41"/>
      <c r="K190" s="41"/>
      <c r="L190" s="45"/>
      <c r="M190" s="221"/>
      <c r="N190" s="222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167</v>
      </c>
      <c r="AU190" s="18" t="s">
        <v>82</v>
      </c>
    </row>
    <row r="191" s="13" customFormat="1">
      <c r="A191" s="13"/>
      <c r="B191" s="223"/>
      <c r="C191" s="224"/>
      <c r="D191" s="218" t="s">
        <v>142</v>
      </c>
      <c r="E191" s="225" t="s">
        <v>19</v>
      </c>
      <c r="F191" s="226" t="s">
        <v>769</v>
      </c>
      <c r="G191" s="224"/>
      <c r="H191" s="225" t="s">
        <v>19</v>
      </c>
      <c r="I191" s="227"/>
      <c r="J191" s="224"/>
      <c r="K191" s="224"/>
      <c r="L191" s="228"/>
      <c r="M191" s="229"/>
      <c r="N191" s="230"/>
      <c r="O191" s="230"/>
      <c r="P191" s="230"/>
      <c r="Q191" s="230"/>
      <c r="R191" s="230"/>
      <c r="S191" s="230"/>
      <c r="T191" s="23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2" t="s">
        <v>142</v>
      </c>
      <c r="AU191" s="232" t="s">
        <v>82</v>
      </c>
      <c r="AV191" s="13" t="s">
        <v>80</v>
      </c>
      <c r="AW191" s="13" t="s">
        <v>33</v>
      </c>
      <c r="AX191" s="13" t="s">
        <v>72</v>
      </c>
      <c r="AY191" s="232" t="s">
        <v>131</v>
      </c>
    </row>
    <row r="192" s="14" customFormat="1">
      <c r="A192" s="14"/>
      <c r="B192" s="233"/>
      <c r="C192" s="234"/>
      <c r="D192" s="218" t="s">
        <v>142</v>
      </c>
      <c r="E192" s="235" t="s">
        <v>19</v>
      </c>
      <c r="F192" s="236" t="s">
        <v>955</v>
      </c>
      <c r="G192" s="234"/>
      <c r="H192" s="237">
        <v>8</v>
      </c>
      <c r="I192" s="238"/>
      <c r="J192" s="234"/>
      <c r="K192" s="234"/>
      <c r="L192" s="239"/>
      <c r="M192" s="240"/>
      <c r="N192" s="241"/>
      <c r="O192" s="241"/>
      <c r="P192" s="241"/>
      <c r="Q192" s="241"/>
      <c r="R192" s="241"/>
      <c r="S192" s="241"/>
      <c r="T192" s="24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3" t="s">
        <v>142</v>
      </c>
      <c r="AU192" s="243" t="s">
        <v>82</v>
      </c>
      <c r="AV192" s="14" t="s">
        <v>82</v>
      </c>
      <c r="AW192" s="14" t="s">
        <v>33</v>
      </c>
      <c r="AX192" s="14" t="s">
        <v>72</v>
      </c>
      <c r="AY192" s="243" t="s">
        <v>131</v>
      </c>
    </row>
    <row r="193" s="2" customFormat="1" ht="24.15" customHeight="1">
      <c r="A193" s="39"/>
      <c r="B193" s="40"/>
      <c r="C193" s="205" t="s">
        <v>282</v>
      </c>
      <c r="D193" s="205" t="s">
        <v>133</v>
      </c>
      <c r="E193" s="206" t="s">
        <v>884</v>
      </c>
      <c r="F193" s="207" t="s">
        <v>885</v>
      </c>
      <c r="G193" s="208" t="s">
        <v>136</v>
      </c>
      <c r="H193" s="209">
        <v>259.5</v>
      </c>
      <c r="I193" s="210"/>
      <c r="J193" s="211">
        <f>ROUND(I193*H193,2)</f>
        <v>0</v>
      </c>
      <c r="K193" s="207" t="s">
        <v>137</v>
      </c>
      <c r="L193" s="45"/>
      <c r="M193" s="212" t="s">
        <v>19</v>
      </c>
      <c r="N193" s="213" t="s">
        <v>43</v>
      </c>
      <c r="O193" s="85"/>
      <c r="P193" s="214">
        <f>O193*H193</f>
        <v>0</v>
      </c>
      <c r="Q193" s="214">
        <v>0</v>
      </c>
      <c r="R193" s="214">
        <f>Q193*H193</f>
        <v>0</v>
      </c>
      <c r="S193" s="214">
        <v>0</v>
      </c>
      <c r="T193" s="215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6" t="s">
        <v>138</v>
      </c>
      <c r="AT193" s="216" t="s">
        <v>133</v>
      </c>
      <c r="AU193" s="216" t="s">
        <v>82</v>
      </c>
      <c r="AY193" s="18" t="s">
        <v>131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8" t="s">
        <v>80</v>
      </c>
      <c r="BK193" s="217">
        <f>ROUND(I193*H193,2)</f>
        <v>0</v>
      </c>
      <c r="BL193" s="18" t="s">
        <v>138</v>
      </c>
      <c r="BM193" s="216" t="s">
        <v>886</v>
      </c>
    </row>
    <row r="194" s="2" customFormat="1">
      <c r="A194" s="39"/>
      <c r="B194" s="40"/>
      <c r="C194" s="41"/>
      <c r="D194" s="218" t="s">
        <v>140</v>
      </c>
      <c r="E194" s="41"/>
      <c r="F194" s="219" t="s">
        <v>887</v>
      </c>
      <c r="G194" s="41"/>
      <c r="H194" s="41"/>
      <c r="I194" s="220"/>
      <c r="J194" s="41"/>
      <c r="K194" s="41"/>
      <c r="L194" s="45"/>
      <c r="M194" s="221"/>
      <c r="N194" s="222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140</v>
      </c>
      <c r="AU194" s="18" t="s">
        <v>82</v>
      </c>
    </row>
    <row r="195" s="2" customFormat="1">
      <c r="A195" s="39"/>
      <c r="B195" s="40"/>
      <c r="C195" s="41"/>
      <c r="D195" s="218" t="s">
        <v>167</v>
      </c>
      <c r="E195" s="41"/>
      <c r="F195" s="244" t="s">
        <v>888</v>
      </c>
      <c r="G195" s="41"/>
      <c r="H195" s="41"/>
      <c r="I195" s="220"/>
      <c r="J195" s="41"/>
      <c r="K195" s="41"/>
      <c r="L195" s="45"/>
      <c r="M195" s="221"/>
      <c r="N195" s="222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167</v>
      </c>
      <c r="AU195" s="18" t="s">
        <v>82</v>
      </c>
    </row>
    <row r="196" s="13" customFormat="1">
      <c r="A196" s="13"/>
      <c r="B196" s="223"/>
      <c r="C196" s="224"/>
      <c r="D196" s="218" t="s">
        <v>142</v>
      </c>
      <c r="E196" s="225" t="s">
        <v>19</v>
      </c>
      <c r="F196" s="226" t="s">
        <v>769</v>
      </c>
      <c r="G196" s="224"/>
      <c r="H196" s="225" t="s">
        <v>19</v>
      </c>
      <c r="I196" s="227"/>
      <c r="J196" s="224"/>
      <c r="K196" s="224"/>
      <c r="L196" s="228"/>
      <c r="M196" s="229"/>
      <c r="N196" s="230"/>
      <c r="O196" s="230"/>
      <c r="P196" s="230"/>
      <c r="Q196" s="230"/>
      <c r="R196" s="230"/>
      <c r="S196" s="230"/>
      <c r="T196" s="23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2" t="s">
        <v>142</v>
      </c>
      <c r="AU196" s="232" t="s">
        <v>82</v>
      </c>
      <c r="AV196" s="13" t="s">
        <v>80</v>
      </c>
      <c r="AW196" s="13" t="s">
        <v>33</v>
      </c>
      <c r="AX196" s="13" t="s">
        <v>72</v>
      </c>
      <c r="AY196" s="232" t="s">
        <v>131</v>
      </c>
    </row>
    <row r="197" s="14" customFormat="1">
      <c r="A197" s="14"/>
      <c r="B197" s="233"/>
      <c r="C197" s="234"/>
      <c r="D197" s="218" t="s">
        <v>142</v>
      </c>
      <c r="E197" s="235" t="s">
        <v>19</v>
      </c>
      <c r="F197" s="236" t="s">
        <v>956</v>
      </c>
      <c r="G197" s="234"/>
      <c r="H197" s="237">
        <v>259.5</v>
      </c>
      <c r="I197" s="238"/>
      <c r="J197" s="234"/>
      <c r="K197" s="234"/>
      <c r="L197" s="239"/>
      <c r="M197" s="240"/>
      <c r="N197" s="241"/>
      <c r="O197" s="241"/>
      <c r="P197" s="241"/>
      <c r="Q197" s="241"/>
      <c r="R197" s="241"/>
      <c r="S197" s="241"/>
      <c r="T197" s="242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3" t="s">
        <v>142</v>
      </c>
      <c r="AU197" s="243" t="s">
        <v>82</v>
      </c>
      <c r="AV197" s="14" t="s">
        <v>82</v>
      </c>
      <c r="AW197" s="14" t="s">
        <v>33</v>
      </c>
      <c r="AX197" s="14" t="s">
        <v>72</v>
      </c>
      <c r="AY197" s="243" t="s">
        <v>131</v>
      </c>
    </row>
    <row r="198" s="12" customFormat="1" ht="22.8" customHeight="1">
      <c r="A198" s="12"/>
      <c r="B198" s="189"/>
      <c r="C198" s="190"/>
      <c r="D198" s="191" t="s">
        <v>71</v>
      </c>
      <c r="E198" s="203" t="s">
        <v>732</v>
      </c>
      <c r="F198" s="203" t="s">
        <v>733</v>
      </c>
      <c r="G198" s="190"/>
      <c r="H198" s="190"/>
      <c r="I198" s="193"/>
      <c r="J198" s="204">
        <f>BK198</f>
        <v>0</v>
      </c>
      <c r="K198" s="190"/>
      <c r="L198" s="195"/>
      <c r="M198" s="196"/>
      <c r="N198" s="197"/>
      <c r="O198" s="197"/>
      <c r="P198" s="198">
        <f>SUM(P199:P200)</f>
        <v>0</v>
      </c>
      <c r="Q198" s="197"/>
      <c r="R198" s="198">
        <f>SUM(R199:R200)</f>
        <v>0</v>
      </c>
      <c r="S198" s="197"/>
      <c r="T198" s="199">
        <f>SUM(T199:T200)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0" t="s">
        <v>80</v>
      </c>
      <c r="AT198" s="201" t="s">
        <v>71</v>
      </c>
      <c r="AU198" s="201" t="s">
        <v>80</v>
      </c>
      <c r="AY198" s="200" t="s">
        <v>131</v>
      </c>
      <c r="BK198" s="202">
        <f>SUM(BK199:BK200)</f>
        <v>0</v>
      </c>
    </row>
    <row r="199" s="2" customFormat="1" ht="24.15" customHeight="1">
      <c r="A199" s="39"/>
      <c r="B199" s="40"/>
      <c r="C199" s="205" t="s">
        <v>288</v>
      </c>
      <c r="D199" s="205" t="s">
        <v>133</v>
      </c>
      <c r="E199" s="206" t="s">
        <v>735</v>
      </c>
      <c r="F199" s="207" t="s">
        <v>736</v>
      </c>
      <c r="G199" s="208" t="s">
        <v>292</v>
      </c>
      <c r="H199" s="209">
        <v>7.8499999999999996</v>
      </c>
      <c r="I199" s="210"/>
      <c r="J199" s="211">
        <f>ROUND(I199*H199,2)</f>
        <v>0</v>
      </c>
      <c r="K199" s="207" t="s">
        <v>137</v>
      </c>
      <c r="L199" s="45"/>
      <c r="M199" s="212" t="s">
        <v>19</v>
      </c>
      <c r="N199" s="213" t="s">
        <v>43</v>
      </c>
      <c r="O199" s="85"/>
      <c r="P199" s="214">
        <f>O199*H199</f>
        <v>0</v>
      </c>
      <c r="Q199" s="214">
        <v>0</v>
      </c>
      <c r="R199" s="214">
        <f>Q199*H199</f>
        <v>0</v>
      </c>
      <c r="S199" s="214">
        <v>0</v>
      </c>
      <c r="T199" s="215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138</v>
      </c>
      <c r="AT199" s="216" t="s">
        <v>133</v>
      </c>
      <c r="AU199" s="216" t="s">
        <v>82</v>
      </c>
      <c r="AY199" s="18" t="s">
        <v>131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80</v>
      </c>
      <c r="BK199" s="217">
        <f>ROUND(I199*H199,2)</f>
        <v>0</v>
      </c>
      <c r="BL199" s="18" t="s">
        <v>138</v>
      </c>
      <c r="BM199" s="216" t="s">
        <v>890</v>
      </c>
    </row>
    <row r="200" s="2" customFormat="1">
      <c r="A200" s="39"/>
      <c r="B200" s="40"/>
      <c r="C200" s="41"/>
      <c r="D200" s="218" t="s">
        <v>140</v>
      </c>
      <c r="E200" s="41"/>
      <c r="F200" s="219" t="s">
        <v>738</v>
      </c>
      <c r="G200" s="41"/>
      <c r="H200" s="41"/>
      <c r="I200" s="220"/>
      <c r="J200" s="41"/>
      <c r="K200" s="41"/>
      <c r="L200" s="45"/>
      <c r="M200" s="269"/>
      <c r="N200" s="270"/>
      <c r="O200" s="271"/>
      <c r="P200" s="271"/>
      <c r="Q200" s="271"/>
      <c r="R200" s="271"/>
      <c r="S200" s="271"/>
      <c r="T200" s="272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140</v>
      </c>
      <c r="AU200" s="18" t="s">
        <v>82</v>
      </c>
    </row>
    <row r="201" s="2" customFormat="1" ht="6.96" customHeight="1">
      <c r="A201" s="39"/>
      <c r="B201" s="60"/>
      <c r="C201" s="61"/>
      <c r="D201" s="61"/>
      <c r="E201" s="61"/>
      <c r="F201" s="61"/>
      <c r="G201" s="61"/>
      <c r="H201" s="61"/>
      <c r="I201" s="61"/>
      <c r="J201" s="61"/>
      <c r="K201" s="61"/>
      <c r="L201" s="45"/>
      <c r="M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</row>
  </sheetData>
  <sheetProtection sheet="1" autoFilter="0" formatColumns="0" formatRows="0" objects="1" scenarios="1" spinCount="100000" saltValue="KdZk3g3QgT3EHO0sh8Gp+CEmvsC7c5X3Yc57Y7lEz5uwQPEg/J1p7PWcT+W9cQeOXlwzOwWmrGrqsNTHA708Cw==" hashValue="xrUI1XWPVKqkeDK1xs1PAguWJaZob3IT3/UPlCE4vGRcMUPIV+n5j4x5qoKrFeU3EB+6sgVhAJ1NA5b7vW8n6A==" algorithmName="SHA-512" password="CC35"/>
  <autoFilter ref="C82:K200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="1" customFormat="1" ht="24.96" customHeight="1">
      <c r="B4" s="21"/>
      <c r="D4" s="131" t="s">
        <v>99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Křižovatka Opatovská - Chilská, č. akce 999178, Praha 11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100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957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92</v>
      </c>
      <c r="G11" s="39"/>
      <c r="H11" s="39"/>
      <c r="I11" s="133" t="s">
        <v>20</v>
      </c>
      <c r="J11" s="137" t="s">
        <v>958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23. 4. 2021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21.84" customHeight="1">
      <c r="A13" s="39"/>
      <c r="B13" s="45"/>
      <c r="C13" s="39"/>
      <c r="D13" s="39"/>
      <c r="E13" s="39"/>
      <c r="F13" s="39"/>
      <c r="G13" s="39"/>
      <c r="H13" s="39"/>
      <c r="I13" s="273" t="s">
        <v>959</v>
      </c>
      <c r="J13" s="274" t="s">
        <v>960</v>
      </c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961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962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963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ROUND(J85,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ROUND((SUM(BE85:BE175)),  2)</f>
        <v>0</v>
      </c>
      <c r="G33" s="39"/>
      <c r="H33" s="39"/>
      <c r="I33" s="149">
        <v>0.20999999999999999</v>
      </c>
      <c r="J33" s="148">
        <f>ROUND(((SUM(BE85:BE175))*I33),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44</v>
      </c>
      <c r="F34" s="148">
        <f>ROUND((SUM(BF85:BF175)),  2)</f>
        <v>0</v>
      </c>
      <c r="G34" s="39"/>
      <c r="H34" s="39"/>
      <c r="I34" s="149">
        <v>0.14999999999999999</v>
      </c>
      <c r="J34" s="148">
        <f>ROUND(((SUM(BF85:BF175))*I34),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45</v>
      </c>
      <c r="F35" s="148">
        <f>ROUND((SUM(BG85:BG175)),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46</v>
      </c>
      <c r="F36" s="148">
        <f>ROUND((SUM(BH85:BH175)),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47</v>
      </c>
      <c r="F37" s="148">
        <f>ROUND((SUM(BI85:BI175)),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102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Křižovatka Opatovská - Chilská, č. akce 999178, Praha 11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100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 300 - Přípojky uličních vpustí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Křižovatka ulic Opatovská - Chilská</v>
      </c>
      <c r="G52" s="41"/>
      <c r="H52" s="41"/>
      <c r="I52" s="33" t="s">
        <v>23</v>
      </c>
      <c r="J52" s="73" t="str">
        <f>IF(J12="","",J12)</f>
        <v>23. 4. 2021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40.05" customHeight="1">
      <c r="A54" s="39"/>
      <c r="B54" s="40"/>
      <c r="C54" s="33" t="s">
        <v>25</v>
      </c>
      <c r="D54" s="41"/>
      <c r="E54" s="41"/>
      <c r="F54" s="28" t="str">
        <f>E15</f>
        <v>TSK hlavního města Prahy, a.s.</v>
      </c>
      <c r="G54" s="41"/>
      <c r="H54" s="41"/>
      <c r="I54" s="33" t="s">
        <v>31</v>
      </c>
      <c r="J54" s="37" t="str">
        <f>E21</f>
        <v>Ing. J. Chmelka – projektový ateliér SÚPR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103</v>
      </c>
      <c r="D57" s="163"/>
      <c r="E57" s="163"/>
      <c r="F57" s="163"/>
      <c r="G57" s="163"/>
      <c r="H57" s="163"/>
      <c r="I57" s="163"/>
      <c r="J57" s="164" t="s">
        <v>104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105</v>
      </c>
    </row>
    <row r="60" s="9" customFormat="1" ht="24.96" customHeight="1">
      <c r="A60" s="9"/>
      <c r="B60" s="166"/>
      <c r="C60" s="167"/>
      <c r="D60" s="168" t="s">
        <v>964</v>
      </c>
      <c r="E60" s="169"/>
      <c r="F60" s="169"/>
      <c r="G60" s="169"/>
      <c r="H60" s="169"/>
      <c r="I60" s="169"/>
      <c r="J60" s="170">
        <f>J86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107</v>
      </c>
      <c r="E61" s="175"/>
      <c r="F61" s="175"/>
      <c r="G61" s="175"/>
      <c r="H61" s="175"/>
      <c r="I61" s="175"/>
      <c r="J61" s="176">
        <f>J87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965</v>
      </c>
      <c r="E62" s="175"/>
      <c r="F62" s="175"/>
      <c r="G62" s="175"/>
      <c r="H62" s="175"/>
      <c r="I62" s="175"/>
      <c r="J62" s="176">
        <f>J128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763</v>
      </c>
      <c r="E63" s="175"/>
      <c r="F63" s="175"/>
      <c r="G63" s="175"/>
      <c r="H63" s="175"/>
      <c r="I63" s="175"/>
      <c r="J63" s="176">
        <f>J133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110</v>
      </c>
      <c r="E64" s="175"/>
      <c r="F64" s="175"/>
      <c r="G64" s="175"/>
      <c r="H64" s="175"/>
      <c r="I64" s="175"/>
      <c r="J64" s="176">
        <f>J138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2"/>
      <c r="C65" s="173"/>
      <c r="D65" s="174" t="s">
        <v>113</v>
      </c>
      <c r="E65" s="175"/>
      <c r="F65" s="175"/>
      <c r="G65" s="175"/>
      <c r="H65" s="175"/>
      <c r="I65" s="175"/>
      <c r="J65" s="176">
        <f>J173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="2" customFormat="1" ht="6.96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="2" customFormat="1" ht="6.96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24.96" customHeight="1">
      <c r="A72" s="39"/>
      <c r="B72" s="40"/>
      <c r="C72" s="24" t="s">
        <v>116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6.5" customHeight="1">
      <c r="A75" s="39"/>
      <c r="B75" s="40"/>
      <c r="C75" s="41"/>
      <c r="D75" s="41"/>
      <c r="E75" s="161" t="str">
        <f>E7</f>
        <v>Křižovatka Opatovská - Chilská, č. akce 999178, Praha 11</v>
      </c>
      <c r="F75" s="33"/>
      <c r="G75" s="33"/>
      <c r="H75" s="33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2" customHeight="1">
      <c r="A76" s="39"/>
      <c r="B76" s="40"/>
      <c r="C76" s="33" t="s">
        <v>100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6.5" customHeight="1">
      <c r="A77" s="39"/>
      <c r="B77" s="40"/>
      <c r="C77" s="41"/>
      <c r="D77" s="41"/>
      <c r="E77" s="70" t="str">
        <f>E9</f>
        <v>SO 300 - Přípojky uličních vpustí</v>
      </c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21</v>
      </c>
      <c r="D79" s="41"/>
      <c r="E79" s="41"/>
      <c r="F79" s="28" t="str">
        <f>F12</f>
        <v>Křižovatka ulic Opatovská - Chilská</v>
      </c>
      <c r="G79" s="41"/>
      <c r="H79" s="41"/>
      <c r="I79" s="33" t="s">
        <v>23</v>
      </c>
      <c r="J79" s="73" t="str">
        <f>IF(J12="","",J12)</f>
        <v>23. 4. 2021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6.96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40.05" customHeight="1">
      <c r="A81" s="39"/>
      <c r="B81" s="40"/>
      <c r="C81" s="33" t="s">
        <v>25</v>
      </c>
      <c r="D81" s="41"/>
      <c r="E81" s="41"/>
      <c r="F81" s="28" t="str">
        <f>E15</f>
        <v>TSK hlavního města Prahy, a.s.</v>
      </c>
      <c r="G81" s="41"/>
      <c r="H81" s="41"/>
      <c r="I81" s="33" t="s">
        <v>31</v>
      </c>
      <c r="J81" s="37" t="str">
        <f>E21</f>
        <v>Ing. J. Chmelka – projektový ateliér SÚPR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5.15" customHeight="1">
      <c r="A82" s="39"/>
      <c r="B82" s="40"/>
      <c r="C82" s="33" t="s">
        <v>29</v>
      </c>
      <c r="D82" s="41"/>
      <c r="E82" s="41"/>
      <c r="F82" s="28" t="str">
        <f>IF(E18="","",E18)</f>
        <v>Vyplň údaj</v>
      </c>
      <c r="G82" s="41"/>
      <c r="H82" s="41"/>
      <c r="I82" s="33" t="s">
        <v>34</v>
      </c>
      <c r="J82" s="37" t="str">
        <f>E24</f>
        <v xml:space="preserve"> 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0.32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11" customFormat="1" ht="29.28" customHeight="1">
      <c r="A84" s="178"/>
      <c r="B84" s="179"/>
      <c r="C84" s="180" t="s">
        <v>117</v>
      </c>
      <c r="D84" s="181" t="s">
        <v>57</v>
      </c>
      <c r="E84" s="181" t="s">
        <v>53</v>
      </c>
      <c r="F84" s="181" t="s">
        <v>54</v>
      </c>
      <c r="G84" s="181" t="s">
        <v>118</v>
      </c>
      <c r="H84" s="181" t="s">
        <v>119</v>
      </c>
      <c r="I84" s="181" t="s">
        <v>120</v>
      </c>
      <c r="J84" s="181" t="s">
        <v>104</v>
      </c>
      <c r="K84" s="182" t="s">
        <v>121</v>
      </c>
      <c r="L84" s="183"/>
      <c r="M84" s="93" t="s">
        <v>19</v>
      </c>
      <c r="N84" s="94" t="s">
        <v>42</v>
      </c>
      <c r="O84" s="94" t="s">
        <v>122</v>
      </c>
      <c r="P84" s="94" t="s">
        <v>123</v>
      </c>
      <c r="Q84" s="94" t="s">
        <v>124</v>
      </c>
      <c r="R84" s="94" t="s">
        <v>125</v>
      </c>
      <c r="S84" s="94" t="s">
        <v>126</v>
      </c>
      <c r="T84" s="95" t="s">
        <v>127</v>
      </c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="2" customFormat="1" ht="22.8" customHeight="1">
      <c r="A85" s="39"/>
      <c r="B85" s="40"/>
      <c r="C85" s="100" t="s">
        <v>128</v>
      </c>
      <c r="D85" s="41"/>
      <c r="E85" s="41"/>
      <c r="F85" s="41"/>
      <c r="G85" s="41"/>
      <c r="H85" s="41"/>
      <c r="I85" s="41"/>
      <c r="J85" s="184">
        <f>BK85</f>
        <v>0</v>
      </c>
      <c r="K85" s="41"/>
      <c r="L85" s="45"/>
      <c r="M85" s="96"/>
      <c r="N85" s="185"/>
      <c r="O85" s="97"/>
      <c r="P85" s="186">
        <f>P86</f>
        <v>0</v>
      </c>
      <c r="Q85" s="97"/>
      <c r="R85" s="186">
        <f>R86</f>
        <v>24.952250020000001</v>
      </c>
      <c r="S85" s="97"/>
      <c r="T85" s="187">
        <f>T86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71</v>
      </c>
      <c r="AU85" s="18" t="s">
        <v>105</v>
      </c>
      <c r="BK85" s="188">
        <f>BK86</f>
        <v>0</v>
      </c>
    </row>
    <row r="86" s="12" customFormat="1" ht="25.92" customHeight="1">
      <c r="A86" s="12"/>
      <c r="B86" s="189"/>
      <c r="C86" s="190"/>
      <c r="D86" s="191" t="s">
        <v>71</v>
      </c>
      <c r="E86" s="192" t="s">
        <v>72</v>
      </c>
      <c r="F86" s="192" t="s">
        <v>90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P87+P128+P133+P138+P173</f>
        <v>0</v>
      </c>
      <c r="Q86" s="197"/>
      <c r="R86" s="198">
        <f>R87+R128+R133+R138+R173</f>
        <v>24.952250020000001</v>
      </c>
      <c r="S86" s="197"/>
      <c r="T86" s="199">
        <f>T87+T128+T133+T138+T173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80</v>
      </c>
      <c r="AT86" s="201" t="s">
        <v>71</v>
      </c>
      <c r="AU86" s="201" t="s">
        <v>72</v>
      </c>
      <c r="AY86" s="200" t="s">
        <v>131</v>
      </c>
      <c r="BK86" s="202">
        <f>BK87+BK128+BK133+BK138+BK173</f>
        <v>0</v>
      </c>
    </row>
    <row r="87" s="12" customFormat="1" ht="22.8" customHeight="1">
      <c r="A87" s="12"/>
      <c r="B87" s="189"/>
      <c r="C87" s="190"/>
      <c r="D87" s="191" t="s">
        <v>71</v>
      </c>
      <c r="E87" s="203" t="s">
        <v>80</v>
      </c>
      <c r="F87" s="203" t="s">
        <v>132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SUM(P88:P127)</f>
        <v>0</v>
      </c>
      <c r="Q87" s="197"/>
      <c r="R87" s="198">
        <f>SUM(R88:R127)</f>
        <v>9.6805120000000002</v>
      </c>
      <c r="S87" s="197"/>
      <c r="T87" s="199">
        <f>SUM(T88:T127)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80</v>
      </c>
      <c r="AT87" s="201" t="s">
        <v>71</v>
      </c>
      <c r="AU87" s="201" t="s">
        <v>80</v>
      </c>
      <c r="AY87" s="200" t="s">
        <v>131</v>
      </c>
      <c r="BK87" s="202">
        <f>SUM(BK88:BK127)</f>
        <v>0</v>
      </c>
    </row>
    <row r="88" s="2" customFormat="1" ht="24.15" customHeight="1">
      <c r="A88" s="39"/>
      <c r="B88" s="40"/>
      <c r="C88" s="205" t="s">
        <v>80</v>
      </c>
      <c r="D88" s="205" t="s">
        <v>133</v>
      </c>
      <c r="E88" s="206" t="s">
        <v>237</v>
      </c>
      <c r="F88" s="207" t="s">
        <v>238</v>
      </c>
      <c r="G88" s="208" t="s">
        <v>220</v>
      </c>
      <c r="H88" s="209">
        <v>23.68</v>
      </c>
      <c r="I88" s="210"/>
      <c r="J88" s="211">
        <f>ROUND(I88*H88,2)</f>
        <v>0</v>
      </c>
      <c r="K88" s="207" t="s">
        <v>137</v>
      </c>
      <c r="L88" s="45"/>
      <c r="M88" s="212" t="s">
        <v>19</v>
      </c>
      <c r="N88" s="213" t="s">
        <v>43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138</v>
      </c>
      <c r="AT88" s="216" t="s">
        <v>133</v>
      </c>
      <c r="AU88" s="216" t="s">
        <v>82</v>
      </c>
      <c r="AY88" s="18" t="s">
        <v>131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80</v>
      </c>
      <c r="BK88" s="217">
        <f>ROUND(I88*H88,2)</f>
        <v>0</v>
      </c>
      <c r="BL88" s="18" t="s">
        <v>138</v>
      </c>
      <c r="BM88" s="216" t="s">
        <v>966</v>
      </c>
    </row>
    <row r="89" s="2" customFormat="1">
      <c r="A89" s="39"/>
      <c r="B89" s="40"/>
      <c r="C89" s="41"/>
      <c r="D89" s="218" t="s">
        <v>140</v>
      </c>
      <c r="E89" s="41"/>
      <c r="F89" s="219" t="s">
        <v>240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140</v>
      </c>
      <c r="AU89" s="18" t="s">
        <v>82</v>
      </c>
    </row>
    <row r="90" s="13" customFormat="1">
      <c r="A90" s="13"/>
      <c r="B90" s="223"/>
      <c r="C90" s="224"/>
      <c r="D90" s="218" t="s">
        <v>142</v>
      </c>
      <c r="E90" s="225" t="s">
        <v>19</v>
      </c>
      <c r="F90" s="226" t="s">
        <v>241</v>
      </c>
      <c r="G90" s="224"/>
      <c r="H90" s="225" t="s">
        <v>19</v>
      </c>
      <c r="I90" s="227"/>
      <c r="J90" s="224"/>
      <c r="K90" s="224"/>
      <c r="L90" s="228"/>
      <c r="M90" s="229"/>
      <c r="N90" s="230"/>
      <c r="O90" s="230"/>
      <c r="P90" s="230"/>
      <c r="Q90" s="230"/>
      <c r="R90" s="230"/>
      <c r="S90" s="230"/>
      <c r="T90" s="231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2" t="s">
        <v>142</v>
      </c>
      <c r="AU90" s="232" t="s">
        <v>82</v>
      </c>
      <c r="AV90" s="13" t="s">
        <v>80</v>
      </c>
      <c r="AW90" s="13" t="s">
        <v>33</v>
      </c>
      <c r="AX90" s="13" t="s">
        <v>72</v>
      </c>
      <c r="AY90" s="232" t="s">
        <v>131</v>
      </c>
    </row>
    <row r="91" s="14" customFormat="1">
      <c r="A91" s="14"/>
      <c r="B91" s="233"/>
      <c r="C91" s="234"/>
      <c r="D91" s="218" t="s">
        <v>142</v>
      </c>
      <c r="E91" s="235" t="s">
        <v>19</v>
      </c>
      <c r="F91" s="236" t="s">
        <v>967</v>
      </c>
      <c r="G91" s="234"/>
      <c r="H91" s="237">
        <v>23.68</v>
      </c>
      <c r="I91" s="238"/>
      <c r="J91" s="234"/>
      <c r="K91" s="234"/>
      <c r="L91" s="239"/>
      <c r="M91" s="240"/>
      <c r="N91" s="241"/>
      <c r="O91" s="241"/>
      <c r="P91" s="241"/>
      <c r="Q91" s="241"/>
      <c r="R91" s="241"/>
      <c r="S91" s="241"/>
      <c r="T91" s="242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3" t="s">
        <v>142</v>
      </c>
      <c r="AU91" s="243" t="s">
        <v>82</v>
      </c>
      <c r="AV91" s="14" t="s">
        <v>82</v>
      </c>
      <c r="AW91" s="14" t="s">
        <v>33</v>
      </c>
      <c r="AX91" s="14" t="s">
        <v>72</v>
      </c>
      <c r="AY91" s="243" t="s">
        <v>131</v>
      </c>
    </row>
    <row r="92" s="15" customFormat="1">
      <c r="A92" s="15"/>
      <c r="B92" s="255"/>
      <c r="C92" s="256"/>
      <c r="D92" s="218" t="s">
        <v>142</v>
      </c>
      <c r="E92" s="257" t="s">
        <v>19</v>
      </c>
      <c r="F92" s="258" t="s">
        <v>489</v>
      </c>
      <c r="G92" s="256"/>
      <c r="H92" s="259">
        <v>23.68</v>
      </c>
      <c r="I92" s="260"/>
      <c r="J92" s="256"/>
      <c r="K92" s="256"/>
      <c r="L92" s="261"/>
      <c r="M92" s="262"/>
      <c r="N92" s="263"/>
      <c r="O92" s="263"/>
      <c r="P92" s="263"/>
      <c r="Q92" s="263"/>
      <c r="R92" s="263"/>
      <c r="S92" s="263"/>
      <c r="T92" s="264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T92" s="265" t="s">
        <v>142</v>
      </c>
      <c r="AU92" s="265" t="s">
        <v>82</v>
      </c>
      <c r="AV92" s="15" t="s">
        <v>138</v>
      </c>
      <c r="AW92" s="15" t="s">
        <v>33</v>
      </c>
      <c r="AX92" s="15" t="s">
        <v>80</v>
      </c>
      <c r="AY92" s="265" t="s">
        <v>131</v>
      </c>
    </row>
    <row r="93" s="2" customFormat="1" ht="24.15" customHeight="1">
      <c r="A93" s="39"/>
      <c r="B93" s="40"/>
      <c r="C93" s="205" t="s">
        <v>82</v>
      </c>
      <c r="D93" s="205" t="s">
        <v>133</v>
      </c>
      <c r="E93" s="206" t="s">
        <v>244</v>
      </c>
      <c r="F93" s="207" t="s">
        <v>245</v>
      </c>
      <c r="G93" s="208" t="s">
        <v>220</v>
      </c>
      <c r="H93" s="209">
        <v>23.68</v>
      </c>
      <c r="I93" s="210"/>
      <c r="J93" s="211">
        <f>ROUND(I93*H93,2)</f>
        <v>0</v>
      </c>
      <c r="K93" s="207" t="s">
        <v>137</v>
      </c>
      <c r="L93" s="45"/>
      <c r="M93" s="212" t="s">
        <v>19</v>
      </c>
      <c r="N93" s="213" t="s">
        <v>43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138</v>
      </c>
      <c r="AT93" s="216" t="s">
        <v>133</v>
      </c>
      <c r="AU93" s="216" t="s">
        <v>82</v>
      </c>
      <c r="AY93" s="18" t="s">
        <v>131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80</v>
      </c>
      <c r="BK93" s="217">
        <f>ROUND(I93*H93,2)</f>
        <v>0</v>
      </c>
      <c r="BL93" s="18" t="s">
        <v>138</v>
      </c>
      <c r="BM93" s="216" t="s">
        <v>968</v>
      </c>
    </row>
    <row r="94" s="2" customFormat="1">
      <c r="A94" s="39"/>
      <c r="B94" s="40"/>
      <c r="C94" s="41"/>
      <c r="D94" s="218" t="s">
        <v>140</v>
      </c>
      <c r="E94" s="41"/>
      <c r="F94" s="219" t="s">
        <v>247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140</v>
      </c>
      <c r="AU94" s="18" t="s">
        <v>82</v>
      </c>
    </row>
    <row r="95" s="13" customFormat="1">
      <c r="A95" s="13"/>
      <c r="B95" s="223"/>
      <c r="C95" s="224"/>
      <c r="D95" s="218" t="s">
        <v>142</v>
      </c>
      <c r="E95" s="225" t="s">
        <v>19</v>
      </c>
      <c r="F95" s="226" t="s">
        <v>248</v>
      </c>
      <c r="G95" s="224"/>
      <c r="H95" s="225" t="s">
        <v>19</v>
      </c>
      <c r="I95" s="227"/>
      <c r="J95" s="224"/>
      <c r="K95" s="224"/>
      <c r="L95" s="228"/>
      <c r="M95" s="229"/>
      <c r="N95" s="230"/>
      <c r="O95" s="230"/>
      <c r="P95" s="230"/>
      <c r="Q95" s="230"/>
      <c r="R95" s="230"/>
      <c r="S95" s="230"/>
      <c r="T95" s="231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2" t="s">
        <v>142</v>
      </c>
      <c r="AU95" s="232" t="s">
        <v>82</v>
      </c>
      <c r="AV95" s="13" t="s">
        <v>80</v>
      </c>
      <c r="AW95" s="13" t="s">
        <v>33</v>
      </c>
      <c r="AX95" s="13" t="s">
        <v>72</v>
      </c>
      <c r="AY95" s="232" t="s">
        <v>131</v>
      </c>
    </row>
    <row r="96" s="14" customFormat="1">
      <c r="A96" s="14"/>
      <c r="B96" s="233"/>
      <c r="C96" s="234"/>
      <c r="D96" s="218" t="s">
        <v>142</v>
      </c>
      <c r="E96" s="235" t="s">
        <v>19</v>
      </c>
      <c r="F96" s="236" t="s">
        <v>967</v>
      </c>
      <c r="G96" s="234"/>
      <c r="H96" s="237">
        <v>23.68</v>
      </c>
      <c r="I96" s="238"/>
      <c r="J96" s="234"/>
      <c r="K96" s="234"/>
      <c r="L96" s="239"/>
      <c r="M96" s="240"/>
      <c r="N96" s="241"/>
      <c r="O96" s="241"/>
      <c r="P96" s="241"/>
      <c r="Q96" s="241"/>
      <c r="R96" s="241"/>
      <c r="S96" s="241"/>
      <c r="T96" s="242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3" t="s">
        <v>142</v>
      </c>
      <c r="AU96" s="243" t="s">
        <v>82</v>
      </c>
      <c r="AV96" s="14" t="s">
        <v>82</v>
      </c>
      <c r="AW96" s="14" t="s">
        <v>33</v>
      </c>
      <c r="AX96" s="14" t="s">
        <v>72</v>
      </c>
      <c r="AY96" s="243" t="s">
        <v>131</v>
      </c>
    </row>
    <row r="97" s="15" customFormat="1">
      <c r="A97" s="15"/>
      <c r="B97" s="255"/>
      <c r="C97" s="256"/>
      <c r="D97" s="218" t="s">
        <v>142</v>
      </c>
      <c r="E97" s="257" t="s">
        <v>19</v>
      </c>
      <c r="F97" s="258" t="s">
        <v>489</v>
      </c>
      <c r="G97" s="256"/>
      <c r="H97" s="259">
        <v>23.68</v>
      </c>
      <c r="I97" s="260"/>
      <c r="J97" s="256"/>
      <c r="K97" s="256"/>
      <c r="L97" s="261"/>
      <c r="M97" s="262"/>
      <c r="N97" s="263"/>
      <c r="O97" s="263"/>
      <c r="P97" s="263"/>
      <c r="Q97" s="263"/>
      <c r="R97" s="263"/>
      <c r="S97" s="263"/>
      <c r="T97" s="264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65" t="s">
        <v>142</v>
      </c>
      <c r="AU97" s="265" t="s">
        <v>82</v>
      </c>
      <c r="AV97" s="15" t="s">
        <v>138</v>
      </c>
      <c r="AW97" s="15" t="s">
        <v>33</v>
      </c>
      <c r="AX97" s="15" t="s">
        <v>80</v>
      </c>
      <c r="AY97" s="265" t="s">
        <v>131</v>
      </c>
    </row>
    <row r="98" s="2" customFormat="1" ht="14.4" customHeight="1">
      <c r="A98" s="39"/>
      <c r="B98" s="40"/>
      <c r="C98" s="205" t="s">
        <v>152</v>
      </c>
      <c r="D98" s="205" t="s">
        <v>133</v>
      </c>
      <c r="E98" s="206" t="s">
        <v>969</v>
      </c>
      <c r="F98" s="207" t="s">
        <v>970</v>
      </c>
      <c r="G98" s="208" t="s">
        <v>136</v>
      </c>
      <c r="H98" s="209">
        <v>94.719999999999999</v>
      </c>
      <c r="I98" s="210"/>
      <c r="J98" s="211">
        <f>ROUND(I98*H98,2)</f>
        <v>0</v>
      </c>
      <c r="K98" s="207" t="s">
        <v>137</v>
      </c>
      <c r="L98" s="45"/>
      <c r="M98" s="212" t="s">
        <v>19</v>
      </c>
      <c r="N98" s="213" t="s">
        <v>43</v>
      </c>
      <c r="O98" s="85"/>
      <c r="P98" s="214">
        <f>O98*H98</f>
        <v>0</v>
      </c>
      <c r="Q98" s="214">
        <v>0.00084999999999999995</v>
      </c>
      <c r="R98" s="214">
        <f>Q98*H98</f>
        <v>0.080512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138</v>
      </c>
      <c r="AT98" s="216" t="s">
        <v>133</v>
      </c>
      <c r="AU98" s="216" t="s">
        <v>82</v>
      </c>
      <c r="AY98" s="18" t="s">
        <v>131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80</v>
      </c>
      <c r="BK98" s="217">
        <f>ROUND(I98*H98,2)</f>
        <v>0</v>
      </c>
      <c r="BL98" s="18" t="s">
        <v>138</v>
      </c>
      <c r="BM98" s="216" t="s">
        <v>971</v>
      </c>
    </row>
    <row r="99" s="2" customFormat="1">
      <c r="A99" s="39"/>
      <c r="B99" s="40"/>
      <c r="C99" s="41"/>
      <c r="D99" s="218" t="s">
        <v>140</v>
      </c>
      <c r="E99" s="41"/>
      <c r="F99" s="219" t="s">
        <v>972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140</v>
      </c>
      <c r="AU99" s="18" t="s">
        <v>82</v>
      </c>
    </row>
    <row r="100" s="14" customFormat="1">
      <c r="A100" s="14"/>
      <c r="B100" s="233"/>
      <c r="C100" s="234"/>
      <c r="D100" s="218" t="s">
        <v>142</v>
      </c>
      <c r="E100" s="235" t="s">
        <v>19</v>
      </c>
      <c r="F100" s="236" t="s">
        <v>973</v>
      </c>
      <c r="G100" s="234"/>
      <c r="H100" s="237">
        <v>94.719999999999999</v>
      </c>
      <c r="I100" s="238"/>
      <c r="J100" s="234"/>
      <c r="K100" s="234"/>
      <c r="L100" s="239"/>
      <c r="M100" s="240"/>
      <c r="N100" s="241"/>
      <c r="O100" s="241"/>
      <c r="P100" s="241"/>
      <c r="Q100" s="241"/>
      <c r="R100" s="241"/>
      <c r="S100" s="241"/>
      <c r="T100" s="242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3" t="s">
        <v>142</v>
      </c>
      <c r="AU100" s="243" t="s">
        <v>82</v>
      </c>
      <c r="AV100" s="14" t="s">
        <v>82</v>
      </c>
      <c r="AW100" s="14" t="s">
        <v>33</v>
      </c>
      <c r="AX100" s="14" t="s">
        <v>72</v>
      </c>
      <c r="AY100" s="243" t="s">
        <v>131</v>
      </c>
    </row>
    <row r="101" s="15" customFormat="1">
      <c r="A101" s="15"/>
      <c r="B101" s="255"/>
      <c r="C101" s="256"/>
      <c r="D101" s="218" t="s">
        <v>142</v>
      </c>
      <c r="E101" s="257" t="s">
        <v>19</v>
      </c>
      <c r="F101" s="258" t="s">
        <v>489</v>
      </c>
      <c r="G101" s="256"/>
      <c r="H101" s="259">
        <v>94.719999999999999</v>
      </c>
      <c r="I101" s="260"/>
      <c r="J101" s="256"/>
      <c r="K101" s="256"/>
      <c r="L101" s="261"/>
      <c r="M101" s="262"/>
      <c r="N101" s="263"/>
      <c r="O101" s="263"/>
      <c r="P101" s="263"/>
      <c r="Q101" s="263"/>
      <c r="R101" s="263"/>
      <c r="S101" s="263"/>
      <c r="T101" s="264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65" t="s">
        <v>142</v>
      </c>
      <c r="AU101" s="265" t="s">
        <v>82</v>
      </c>
      <c r="AV101" s="15" t="s">
        <v>138</v>
      </c>
      <c r="AW101" s="15" t="s">
        <v>33</v>
      </c>
      <c r="AX101" s="15" t="s">
        <v>80</v>
      </c>
      <c r="AY101" s="265" t="s">
        <v>131</v>
      </c>
    </row>
    <row r="102" s="2" customFormat="1" ht="24.15" customHeight="1">
      <c r="A102" s="39"/>
      <c r="B102" s="40"/>
      <c r="C102" s="205" t="s">
        <v>138</v>
      </c>
      <c r="D102" s="205" t="s">
        <v>133</v>
      </c>
      <c r="E102" s="206" t="s">
        <v>974</v>
      </c>
      <c r="F102" s="207" t="s">
        <v>975</v>
      </c>
      <c r="G102" s="208" t="s">
        <v>136</v>
      </c>
      <c r="H102" s="209">
        <v>94.719999999999999</v>
      </c>
      <c r="I102" s="210"/>
      <c r="J102" s="211">
        <f>ROUND(I102*H102,2)</f>
        <v>0</v>
      </c>
      <c r="K102" s="207" t="s">
        <v>137</v>
      </c>
      <c r="L102" s="45"/>
      <c r="M102" s="212" t="s">
        <v>19</v>
      </c>
      <c r="N102" s="213" t="s">
        <v>43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138</v>
      </c>
      <c r="AT102" s="216" t="s">
        <v>133</v>
      </c>
      <c r="AU102" s="216" t="s">
        <v>82</v>
      </c>
      <c r="AY102" s="18" t="s">
        <v>131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80</v>
      </c>
      <c r="BK102" s="217">
        <f>ROUND(I102*H102,2)</f>
        <v>0</v>
      </c>
      <c r="BL102" s="18" t="s">
        <v>138</v>
      </c>
      <c r="BM102" s="216" t="s">
        <v>976</v>
      </c>
    </row>
    <row r="103" s="2" customFormat="1">
      <c r="A103" s="39"/>
      <c r="B103" s="40"/>
      <c r="C103" s="41"/>
      <c r="D103" s="218" t="s">
        <v>140</v>
      </c>
      <c r="E103" s="41"/>
      <c r="F103" s="219" t="s">
        <v>977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140</v>
      </c>
      <c r="AU103" s="18" t="s">
        <v>82</v>
      </c>
    </row>
    <row r="104" s="14" customFormat="1">
      <c r="A104" s="14"/>
      <c r="B104" s="233"/>
      <c r="C104" s="234"/>
      <c r="D104" s="218" t="s">
        <v>142</v>
      </c>
      <c r="E104" s="235" t="s">
        <v>19</v>
      </c>
      <c r="F104" s="236" t="s">
        <v>973</v>
      </c>
      <c r="G104" s="234"/>
      <c r="H104" s="237">
        <v>94.719999999999999</v>
      </c>
      <c r="I104" s="238"/>
      <c r="J104" s="234"/>
      <c r="K104" s="234"/>
      <c r="L104" s="239"/>
      <c r="M104" s="240"/>
      <c r="N104" s="241"/>
      <c r="O104" s="241"/>
      <c r="P104" s="241"/>
      <c r="Q104" s="241"/>
      <c r="R104" s="241"/>
      <c r="S104" s="241"/>
      <c r="T104" s="242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3" t="s">
        <v>142</v>
      </c>
      <c r="AU104" s="243" t="s">
        <v>82</v>
      </c>
      <c r="AV104" s="14" t="s">
        <v>82</v>
      </c>
      <c r="AW104" s="14" t="s">
        <v>33</v>
      </c>
      <c r="AX104" s="14" t="s">
        <v>72</v>
      </c>
      <c r="AY104" s="243" t="s">
        <v>131</v>
      </c>
    </row>
    <row r="105" s="15" customFormat="1">
      <c r="A105" s="15"/>
      <c r="B105" s="255"/>
      <c r="C105" s="256"/>
      <c r="D105" s="218" t="s">
        <v>142</v>
      </c>
      <c r="E105" s="257" t="s">
        <v>19</v>
      </c>
      <c r="F105" s="258" t="s">
        <v>489</v>
      </c>
      <c r="G105" s="256"/>
      <c r="H105" s="259">
        <v>94.719999999999999</v>
      </c>
      <c r="I105" s="260"/>
      <c r="J105" s="256"/>
      <c r="K105" s="256"/>
      <c r="L105" s="261"/>
      <c r="M105" s="262"/>
      <c r="N105" s="263"/>
      <c r="O105" s="263"/>
      <c r="P105" s="263"/>
      <c r="Q105" s="263"/>
      <c r="R105" s="263"/>
      <c r="S105" s="263"/>
      <c r="T105" s="264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65" t="s">
        <v>142</v>
      </c>
      <c r="AU105" s="265" t="s">
        <v>82</v>
      </c>
      <c r="AV105" s="15" t="s">
        <v>138</v>
      </c>
      <c r="AW105" s="15" t="s">
        <v>33</v>
      </c>
      <c r="AX105" s="15" t="s">
        <v>80</v>
      </c>
      <c r="AY105" s="265" t="s">
        <v>131</v>
      </c>
    </row>
    <row r="106" s="2" customFormat="1" ht="37.8" customHeight="1">
      <c r="A106" s="39"/>
      <c r="B106" s="40"/>
      <c r="C106" s="205" t="s">
        <v>162</v>
      </c>
      <c r="D106" s="205" t="s">
        <v>133</v>
      </c>
      <c r="E106" s="206" t="s">
        <v>276</v>
      </c>
      <c r="F106" s="207" t="s">
        <v>277</v>
      </c>
      <c r="G106" s="208" t="s">
        <v>220</v>
      </c>
      <c r="H106" s="209">
        <v>11.212</v>
      </c>
      <c r="I106" s="210"/>
      <c r="J106" s="211">
        <f>ROUND(I106*H106,2)</f>
        <v>0</v>
      </c>
      <c r="K106" s="207" t="s">
        <v>19</v>
      </c>
      <c r="L106" s="45"/>
      <c r="M106" s="212" t="s">
        <v>19</v>
      </c>
      <c r="N106" s="213" t="s">
        <v>43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138</v>
      </c>
      <c r="AT106" s="216" t="s">
        <v>133</v>
      </c>
      <c r="AU106" s="216" t="s">
        <v>82</v>
      </c>
      <c r="AY106" s="18" t="s">
        <v>131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80</v>
      </c>
      <c r="BK106" s="217">
        <f>ROUND(I106*H106,2)</f>
        <v>0</v>
      </c>
      <c r="BL106" s="18" t="s">
        <v>138</v>
      </c>
      <c r="BM106" s="216" t="s">
        <v>978</v>
      </c>
    </row>
    <row r="107" s="2" customFormat="1">
      <c r="A107" s="39"/>
      <c r="B107" s="40"/>
      <c r="C107" s="41"/>
      <c r="D107" s="218" t="s">
        <v>140</v>
      </c>
      <c r="E107" s="41"/>
      <c r="F107" s="219" t="s">
        <v>279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140</v>
      </c>
      <c r="AU107" s="18" t="s">
        <v>82</v>
      </c>
    </row>
    <row r="108" s="14" customFormat="1">
      <c r="A108" s="14"/>
      <c r="B108" s="233"/>
      <c r="C108" s="234"/>
      <c r="D108" s="218" t="s">
        <v>142</v>
      </c>
      <c r="E108" s="235" t="s">
        <v>19</v>
      </c>
      <c r="F108" s="236" t="s">
        <v>979</v>
      </c>
      <c r="G108" s="234"/>
      <c r="H108" s="237">
        <v>11.212</v>
      </c>
      <c r="I108" s="238"/>
      <c r="J108" s="234"/>
      <c r="K108" s="234"/>
      <c r="L108" s="239"/>
      <c r="M108" s="240"/>
      <c r="N108" s="241"/>
      <c r="O108" s="241"/>
      <c r="P108" s="241"/>
      <c r="Q108" s="241"/>
      <c r="R108" s="241"/>
      <c r="S108" s="241"/>
      <c r="T108" s="242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3" t="s">
        <v>142</v>
      </c>
      <c r="AU108" s="243" t="s">
        <v>82</v>
      </c>
      <c r="AV108" s="14" t="s">
        <v>82</v>
      </c>
      <c r="AW108" s="14" t="s">
        <v>33</v>
      </c>
      <c r="AX108" s="14" t="s">
        <v>72</v>
      </c>
      <c r="AY108" s="243" t="s">
        <v>131</v>
      </c>
    </row>
    <row r="109" s="2" customFormat="1" ht="24.15" customHeight="1">
      <c r="A109" s="39"/>
      <c r="B109" s="40"/>
      <c r="C109" s="205" t="s">
        <v>170</v>
      </c>
      <c r="D109" s="205" t="s">
        <v>133</v>
      </c>
      <c r="E109" s="206" t="s">
        <v>296</v>
      </c>
      <c r="F109" s="207" t="s">
        <v>297</v>
      </c>
      <c r="G109" s="208" t="s">
        <v>292</v>
      </c>
      <c r="H109" s="209">
        <v>20.181999999999999</v>
      </c>
      <c r="I109" s="210"/>
      <c r="J109" s="211">
        <f>ROUND(I109*H109,2)</f>
        <v>0</v>
      </c>
      <c r="K109" s="207" t="s">
        <v>137</v>
      </c>
      <c r="L109" s="45"/>
      <c r="M109" s="212" t="s">
        <v>19</v>
      </c>
      <c r="N109" s="213" t="s">
        <v>43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138</v>
      </c>
      <c r="AT109" s="216" t="s">
        <v>133</v>
      </c>
      <c r="AU109" s="216" t="s">
        <v>82</v>
      </c>
      <c r="AY109" s="18" t="s">
        <v>131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80</v>
      </c>
      <c r="BK109" s="217">
        <f>ROUND(I109*H109,2)</f>
        <v>0</v>
      </c>
      <c r="BL109" s="18" t="s">
        <v>138</v>
      </c>
      <c r="BM109" s="216" t="s">
        <v>980</v>
      </c>
    </row>
    <row r="110" s="2" customFormat="1">
      <c r="A110" s="39"/>
      <c r="B110" s="40"/>
      <c r="C110" s="41"/>
      <c r="D110" s="218" t="s">
        <v>140</v>
      </c>
      <c r="E110" s="41"/>
      <c r="F110" s="219" t="s">
        <v>299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140</v>
      </c>
      <c r="AU110" s="18" t="s">
        <v>82</v>
      </c>
    </row>
    <row r="111" s="14" customFormat="1">
      <c r="A111" s="14"/>
      <c r="B111" s="233"/>
      <c r="C111" s="234"/>
      <c r="D111" s="218" t="s">
        <v>142</v>
      </c>
      <c r="E111" s="235" t="s">
        <v>19</v>
      </c>
      <c r="F111" s="236" t="s">
        <v>981</v>
      </c>
      <c r="G111" s="234"/>
      <c r="H111" s="237">
        <v>20.181999999999999</v>
      </c>
      <c r="I111" s="238"/>
      <c r="J111" s="234"/>
      <c r="K111" s="234"/>
      <c r="L111" s="239"/>
      <c r="M111" s="240"/>
      <c r="N111" s="241"/>
      <c r="O111" s="241"/>
      <c r="P111" s="241"/>
      <c r="Q111" s="241"/>
      <c r="R111" s="241"/>
      <c r="S111" s="241"/>
      <c r="T111" s="242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3" t="s">
        <v>142</v>
      </c>
      <c r="AU111" s="243" t="s">
        <v>82</v>
      </c>
      <c r="AV111" s="14" t="s">
        <v>82</v>
      </c>
      <c r="AW111" s="14" t="s">
        <v>33</v>
      </c>
      <c r="AX111" s="14" t="s">
        <v>72</v>
      </c>
      <c r="AY111" s="243" t="s">
        <v>131</v>
      </c>
    </row>
    <row r="112" s="15" customFormat="1">
      <c r="A112" s="15"/>
      <c r="B112" s="255"/>
      <c r="C112" s="256"/>
      <c r="D112" s="218" t="s">
        <v>142</v>
      </c>
      <c r="E112" s="257" t="s">
        <v>19</v>
      </c>
      <c r="F112" s="258" t="s">
        <v>489</v>
      </c>
      <c r="G112" s="256"/>
      <c r="H112" s="259">
        <v>20.181999999999999</v>
      </c>
      <c r="I112" s="260"/>
      <c r="J112" s="256"/>
      <c r="K112" s="256"/>
      <c r="L112" s="261"/>
      <c r="M112" s="262"/>
      <c r="N112" s="263"/>
      <c r="O112" s="263"/>
      <c r="P112" s="263"/>
      <c r="Q112" s="263"/>
      <c r="R112" s="263"/>
      <c r="S112" s="263"/>
      <c r="T112" s="264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65" t="s">
        <v>142</v>
      </c>
      <c r="AU112" s="265" t="s">
        <v>82</v>
      </c>
      <c r="AV112" s="15" t="s">
        <v>138</v>
      </c>
      <c r="AW112" s="15" t="s">
        <v>33</v>
      </c>
      <c r="AX112" s="15" t="s">
        <v>80</v>
      </c>
      <c r="AY112" s="265" t="s">
        <v>131</v>
      </c>
    </row>
    <row r="113" s="2" customFormat="1" ht="24.15" customHeight="1">
      <c r="A113" s="39"/>
      <c r="B113" s="40"/>
      <c r="C113" s="205" t="s">
        <v>176</v>
      </c>
      <c r="D113" s="205" t="s">
        <v>133</v>
      </c>
      <c r="E113" s="206" t="s">
        <v>302</v>
      </c>
      <c r="F113" s="207" t="s">
        <v>303</v>
      </c>
      <c r="G113" s="208" t="s">
        <v>220</v>
      </c>
      <c r="H113" s="209">
        <v>36.148000000000003</v>
      </c>
      <c r="I113" s="210"/>
      <c r="J113" s="211">
        <f>ROUND(I113*H113,2)</f>
        <v>0</v>
      </c>
      <c r="K113" s="207" t="s">
        <v>137</v>
      </c>
      <c r="L113" s="45"/>
      <c r="M113" s="212" t="s">
        <v>19</v>
      </c>
      <c r="N113" s="213" t="s">
        <v>43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138</v>
      </c>
      <c r="AT113" s="216" t="s">
        <v>133</v>
      </c>
      <c r="AU113" s="216" t="s">
        <v>82</v>
      </c>
      <c r="AY113" s="18" t="s">
        <v>131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80</v>
      </c>
      <c r="BK113" s="217">
        <f>ROUND(I113*H113,2)</f>
        <v>0</v>
      </c>
      <c r="BL113" s="18" t="s">
        <v>138</v>
      </c>
      <c r="BM113" s="216" t="s">
        <v>982</v>
      </c>
    </row>
    <row r="114" s="2" customFormat="1">
      <c r="A114" s="39"/>
      <c r="B114" s="40"/>
      <c r="C114" s="41"/>
      <c r="D114" s="218" t="s">
        <v>140</v>
      </c>
      <c r="E114" s="41"/>
      <c r="F114" s="219" t="s">
        <v>305</v>
      </c>
      <c r="G114" s="41"/>
      <c r="H114" s="41"/>
      <c r="I114" s="220"/>
      <c r="J114" s="41"/>
      <c r="K114" s="41"/>
      <c r="L114" s="45"/>
      <c r="M114" s="221"/>
      <c r="N114" s="222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140</v>
      </c>
      <c r="AU114" s="18" t="s">
        <v>82</v>
      </c>
    </row>
    <row r="115" s="13" customFormat="1">
      <c r="A115" s="13"/>
      <c r="B115" s="223"/>
      <c r="C115" s="224"/>
      <c r="D115" s="218" t="s">
        <v>142</v>
      </c>
      <c r="E115" s="225" t="s">
        <v>19</v>
      </c>
      <c r="F115" s="226" t="s">
        <v>306</v>
      </c>
      <c r="G115" s="224"/>
      <c r="H115" s="225" t="s">
        <v>19</v>
      </c>
      <c r="I115" s="227"/>
      <c r="J115" s="224"/>
      <c r="K115" s="224"/>
      <c r="L115" s="228"/>
      <c r="M115" s="229"/>
      <c r="N115" s="230"/>
      <c r="O115" s="230"/>
      <c r="P115" s="230"/>
      <c r="Q115" s="230"/>
      <c r="R115" s="230"/>
      <c r="S115" s="230"/>
      <c r="T115" s="231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2" t="s">
        <v>142</v>
      </c>
      <c r="AU115" s="232" t="s">
        <v>82</v>
      </c>
      <c r="AV115" s="13" t="s">
        <v>80</v>
      </c>
      <c r="AW115" s="13" t="s">
        <v>33</v>
      </c>
      <c r="AX115" s="13" t="s">
        <v>72</v>
      </c>
      <c r="AY115" s="232" t="s">
        <v>131</v>
      </c>
    </row>
    <row r="116" s="13" customFormat="1">
      <c r="A116" s="13"/>
      <c r="B116" s="223"/>
      <c r="C116" s="224"/>
      <c r="D116" s="218" t="s">
        <v>142</v>
      </c>
      <c r="E116" s="225" t="s">
        <v>19</v>
      </c>
      <c r="F116" s="226" t="s">
        <v>983</v>
      </c>
      <c r="G116" s="224"/>
      <c r="H116" s="225" t="s">
        <v>19</v>
      </c>
      <c r="I116" s="227"/>
      <c r="J116" s="224"/>
      <c r="K116" s="224"/>
      <c r="L116" s="228"/>
      <c r="M116" s="229"/>
      <c r="N116" s="230"/>
      <c r="O116" s="230"/>
      <c r="P116" s="230"/>
      <c r="Q116" s="230"/>
      <c r="R116" s="230"/>
      <c r="S116" s="230"/>
      <c r="T116" s="231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2" t="s">
        <v>142</v>
      </c>
      <c r="AU116" s="232" t="s">
        <v>82</v>
      </c>
      <c r="AV116" s="13" t="s">
        <v>80</v>
      </c>
      <c r="AW116" s="13" t="s">
        <v>33</v>
      </c>
      <c r="AX116" s="13" t="s">
        <v>72</v>
      </c>
      <c r="AY116" s="232" t="s">
        <v>131</v>
      </c>
    </row>
    <row r="117" s="14" customFormat="1">
      <c r="A117" s="14"/>
      <c r="B117" s="233"/>
      <c r="C117" s="234"/>
      <c r="D117" s="218" t="s">
        <v>142</v>
      </c>
      <c r="E117" s="235" t="s">
        <v>19</v>
      </c>
      <c r="F117" s="236" t="s">
        <v>984</v>
      </c>
      <c r="G117" s="234"/>
      <c r="H117" s="237">
        <v>36.148000000000003</v>
      </c>
      <c r="I117" s="238"/>
      <c r="J117" s="234"/>
      <c r="K117" s="234"/>
      <c r="L117" s="239"/>
      <c r="M117" s="240"/>
      <c r="N117" s="241"/>
      <c r="O117" s="241"/>
      <c r="P117" s="241"/>
      <c r="Q117" s="241"/>
      <c r="R117" s="241"/>
      <c r="S117" s="241"/>
      <c r="T117" s="242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3" t="s">
        <v>142</v>
      </c>
      <c r="AU117" s="243" t="s">
        <v>82</v>
      </c>
      <c r="AV117" s="14" t="s">
        <v>82</v>
      </c>
      <c r="AW117" s="14" t="s">
        <v>33</v>
      </c>
      <c r="AX117" s="14" t="s">
        <v>72</v>
      </c>
      <c r="AY117" s="243" t="s">
        <v>131</v>
      </c>
    </row>
    <row r="118" s="15" customFormat="1">
      <c r="A118" s="15"/>
      <c r="B118" s="255"/>
      <c r="C118" s="256"/>
      <c r="D118" s="218" t="s">
        <v>142</v>
      </c>
      <c r="E118" s="257" t="s">
        <v>19</v>
      </c>
      <c r="F118" s="258" t="s">
        <v>489</v>
      </c>
      <c r="G118" s="256"/>
      <c r="H118" s="259">
        <v>36.148000000000003</v>
      </c>
      <c r="I118" s="260"/>
      <c r="J118" s="256"/>
      <c r="K118" s="256"/>
      <c r="L118" s="261"/>
      <c r="M118" s="262"/>
      <c r="N118" s="263"/>
      <c r="O118" s="263"/>
      <c r="P118" s="263"/>
      <c r="Q118" s="263"/>
      <c r="R118" s="263"/>
      <c r="S118" s="263"/>
      <c r="T118" s="264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65" t="s">
        <v>142</v>
      </c>
      <c r="AU118" s="265" t="s">
        <v>82</v>
      </c>
      <c r="AV118" s="15" t="s">
        <v>138</v>
      </c>
      <c r="AW118" s="15" t="s">
        <v>33</v>
      </c>
      <c r="AX118" s="15" t="s">
        <v>80</v>
      </c>
      <c r="AY118" s="265" t="s">
        <v>131</v>
      </c>
    </row>
    <row r="119" s="2" customFormat="1" ht="24.15" customHeight="1">
      <c r="A119" s="39"/>
      <c r="B119" s="40"/>
      <c r="C119" s="205" t="s">
        <v>182</v>
      </c>
      <c r="D119" s="205" t="s">
        <v>133</v>
      </c>
      <c r="E119" s="206" t="s">
        <v>985</v>
      </c>
      <c r="F119" s="207" t="s">
        <v>986</v>
      </c>
      <c r="G119" s="208" t="s">
        <v>220</v>
      </c>
      <c r="H119" s="209">
        <v>4.7999999999999998</v>
      </c>
      <c r="I119" s="210"/>
      <c r="J119" s="211">
        <f>ROUND(I119*H119,2)</f>
        <v>0</v>
      </c>
      <c r="K119" s="207" t="s">
        <v>137</v>
      </c>
      <c r="L119" s="45"/>
      <c r="M119" s="212" t="s">
        <v>19</v>
      </c>
      <c r="N119" s="213" t="s">
        <v>43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138</v>
      </c>
      <c r="AT119" s="216" t="s">
        <v>133</v>
      </c>
      <c r="AU119" s="216" t="s">
        <v>82</v>
      </c>
      <c r="AY119" s="18" t="s">
        <v>131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80</v>
      </c>
      <c r="BK119" s="217">
        <f>ROUND(I119*H119,2)</f>
        <v>0</v>
      </c>
      <c r="BL119" s="18" t="s">
        <v>138</v>
      </c>
      <c r="BM119" s="216" t="s">
        <v>987</v>
      </c>
    </row>
    <row r="120" s="2" customFormat="1">
      <c r="A120" s="39"/>
      <c r="B120" s="40"/>
      <c r="C120" s="41"/>
      <c r="D120" s="218" t="s">
        <v>140</v>
      </c>
      <c r="E120" s="41"/>
      <c r="F120" s="219" t="s">
        <v>988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140</v>
      </c>
      <c r="AU120" s="18" t="s">
        <v>82</v>
      </c>
    </row>
    <row r="121" s="13" customFormat="1">
      <c r="A121" s="13"/>
      <c r="B121" s="223"/>
      <c r="C121" s="224"/>
      <c r="D121" s="218" t="s">
        <v>142</v>
      </c>
      <c r="E121" s="225" t="s">
        <v>19</v>
      </c>
      <c r="F121" s="226" t="s">
        <v>989</v>
      </c>
      <c r="G121" s="224"/>
      <c r="H121" s="225" t="s">
        <v>19</v>
      </c>
      <c r="I121" s="227"/>
      <c r="J121" s="224"/>
      <c r="K121" s="224"/>
      <c r="L121" s="228"/>
      <c r="M121" s="229"/>
      <c r="N121" s="230"/>
      <c r="O121" s="230"/>
      <c r="P121" s="230"/>
      <c r="Q121" s="230"/>
      <c r="R121" s="230"/>
      <c r="S121" s="230"/>
      <c r="T121" s="231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2" t="s">
        <v>142</v>
      </c>
      <c r="AU121" s="232" t="s">
        <v>82</v>
      </c>
      <c r="AV121" s="13" t="s">
        <v>80</v>
      </c>
      <c r="AW121" s="13" t="s">
        <v>33</v>
      </c>
      <c r="AX121" s="13" t="s">
        <v>72</v>
      </c>
      <c r="AY121" s="232" t="s">
        <v>131</v>
      </c>
    </row>
    <row r="122" s="14" customFormat="1">
      <c r="A122" s="14"/>
      <c r="B122" s="233"/>
      <c r="C122" s="234"/>
      <c r="D122" s="218" t="s">
        <v>142</v>
      </c>
      <c r="E122" s="235" t="s">
        <v>19</v>
      </c>
      <c r="F122" s="236" t="s">
        <v>990</v>
      </c>
      <c r="G122" s="234"/>
      <c r="H122" s="237">
        <v>4.7999999999999998</v>
      </c>
      <c r="I122" s="238"/>
      <c r="J122" s="234"/>
      <c r="K122" s="234"/>
      <c r="L122" s="239"/>
      <c r="M122" s="240"/>
      <c r="N122" s="241"/>
      <c r="O122" s="241"/>
      <c r="P122" s="241"/>
      <c r="Q122" s="241"/>
      <c r="R122" s="241"/>
      <c r="S122" s="241"/>
      <c r="T122" s="242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3" t="s">
        <v>142</v>
      </c>
      <c r="AU122" s="243" t="s">
        <v>82</v>
      </c>
      <c r="AV122" s="14" t="s">
        <v>82</v>
      </c>
      <c r="AW122" s="14" t="s">
        <v>33</v>
      </c>
      <c r="AX122" s="14" t="s">
        <v>72</v>
      </c>
      <c r="AY122" s="243" t="s">
        <v>131</v>
      </c>
    </row>
    <row r="123" s="15" customFormat="1">
      <c r="A123" s="15"/>
      <c r="B123" s="255"/>
      <c r="C123" s="256"/>
      <c r="D123" s="218" t="s">
        <v>142</v>
      </c>
      <c r="E123" s="257" t="s">
        <v>19</v>
      </c>
      <c r="F123" s="258" t="s">
        <v>489</v>
      </c>
      <c r="G123" s="256"/>
      <c r="H123" s="259">
        <v>4.7999999999999998</v>
      </c>
      <c r="I123" s="260"/>
      <c r="J123" s="256"/>
      <c r="K123" s="256"/>
      <c r="L123" s="261"/>
      <c r="M123" s="262"/>
      <c r="N123" s="263"/>
      <c r="O123" s="263"/>
      <c r="P123" s="263"/>
      <c r="Q123" s="263"/>
      <c r="R123" s="263"/>
      <c r="S123" s="263"/>
      <c r="T123" s="264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65" t="s">
        <v>142</v>
      </c>
      <c r="AU123" s="265" t="s">
        <v>82</v>
      </c>
      <c r="AV123" s="15" t="s">
        <v>138</v>
      </c>
      <c r="AW123" s="15" t="s">
        <v>33</v>
      </c>
      <c r="AX123" s="15" t="s">
        <v>80</v>
      </c>
      <c r="AY123" s="265" t="s">
        <v>131</v>
      </c>
    </row>
    <row r="124" s="2" customFormat="1" ht="14.4" customHeight="1">
      <c r="A124" s="39"/>
      <c r="B124" s="40"/>
      <c r="C124" s="245" t="s">
        <v>189</v>
      </c>
      <c r="D124" s="245" t="s">
        <v>289</v>
      </c>
      <c r="E124" s="246" t="s">
        <v>991</v>
      </c>
      <c r="F124" s="247" t="s">
        <v>992</v>
      </c>
      <c r="G124" s="248" t="s">
        <v>292</v>
      </c>
      <c r="H124" s="249">
        <v>9.5999999999999996</v>
      </c>
      <c r="I124" s="250"/>
      <c r="J124" s="251">
        <f>ROUND(I124*H124,2)</f>
        <v>0</v>
      </c>
      <c r="K124" s="247" t="s">
        <v>137</v>
      </c>
      <c r="L124" s="252"/>
      <c r="M124" s="253" t="s">
        <v>19</v>
      </c>
      <c r="N124" s="254" t="s">
        <v>43</v>
      </c>
      <c r="O124" s="85"/>
      <c r="P124" s="214">
        <f>O124*H124</f>
        <v>0</v>
      </c>
      <c r="Q124" s="214">
        <v>1</v>
      </c>
      <c r="R124" s="214">
        <f>Q124*H124</f>
        <v>9.5999999999999996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182</v>
      </c>
      <c r="AT124" s="216" t="s">
        <v>289</v>
      </c>
      <c r="AU124" s="216" t="s">
        <v>82</v>
      </c>
      <c r="AY124" s="18" t="s">
        <v>131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80</v>
      </c>
      <c r="BK124" s="217">
        <f>ROUND(I124*H124,2)</f>
        <v>0</v>
      </c>
      <c r="BL124" s="18" t="s">
        <v>138</v>
      </c>
      <c r="BM124" s="216" t="s">
        <v>993</v>
      </c>
    </row>
    <row r="125" s="2" customFormat="1">
      <c r="A125" s="39"/>
      <c r="B125" s="40"/>
      <c r="C125" s="41"/>
      <c r="D125" s="218" t="s">
        <v>140</v>
      </c>
      <c r="E125" s="41"/>
      <c r="F125" s="219" t="s">
        <v>992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140</v>
      </c>
      <c r="AU125" s="18" t="s">
        <v>82</v>
      </c>
    </row>
    <row r="126" s="14" customFormat="1">
      <c r="A126" s="14"/>
      <c r="B126" s="233"/>
      <c r="C126" s="234"/>
      <c r="D126" s="218" t="s">
        <v>142</v>
      </c>
      <c r="E126" s="235" t="s">
        <v>19</v>
      </c>
      <c r="F126" s="236" t="s">
        <v>994</v>
      </c>
      <c r="G126" s="234"/>
      <c r="H126" s="237">
        <v>9.5999999999999996</v>
      </c>
      <c r="I126" s="238"/>
      <c r="J126" s="234"/>
      <c r="K126" s="234"/>
      <c r="L126" s="239"/>
      <c r="M126" s="240"/>
      <c r="N126" s="241"/>
      <c r="O126" s="241"/>
      <c r="P126" s="241"/>
      <c r="Q126" s="241"/>
      <c r="R126" s="241"/>
      <c r="S126" s="241"/>
      <c r="T126" s="242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3" t="s">
        <v>142</v>
      </c>
      <c r="AU126" s="243" t="s">
        <v>82</v>
      </c>
      <c r="AV126" s="14" t="s">
        <v>82</v>
      </c>
      <c r="AW126" s="14" t="s">
        <v>33</v>
      </c>
      <c r="AX126" s="14" t="s">
        <v>72</v>
      </c>
      <c r="AY126" s="243" t="s">
        <v>131</v>
      </c>
    </row>
    <row r="127" s="15" customFormat="1">
      <c r="A127" s="15"/>
      <c r="B127" s="255"/>
      <c r="C127" s="256"/>
      <c r="D127" s="218" t="s">
        <v>142</v>
      </c>
      <c r="E127" s="257" t="s">
        <v>19</v>
      </c>
      <c r="F127" s="258" t="s">
        <v>489</v>
      </c>
      <c r="G127" s="256"/>
      <c r="H127" s="259">
        <v>9.5999999999999996</v>
      </c>
      <c r="I127" s="260"/>
      <c r="J127" s="256"/>
      <c r="K127" s="256"/>
      <c r="L127" s="261"/>
      <c r="M127" s="262"/>
      <c r="N127" s="263"/>
      <c r="O127" s="263"/>
      <c r="P127" s="263"/>
      <c r="Q127" s="263"/>
      <c r="R127" s="263"/>
      <c r="S127" s="263"/>
      <c r="T127" s="264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65" t="s">
        <v>142</v>
      </c>
      <c r="AU127" s="265" t="s">
        <v>82</v>
      </c>
      <c r="AV127" s="15" t="s">
        <v>138</v>
      </c>
      <c r="AW127" s="15" t="s">
        <v>33</v>
      </c>
      <c r="AX127" s="15" t="s">
        <v>80</v>
      </c>
      <c r="AY127" s="265" t="s">
        <v>131</v>
      </c>
    </row>
    <row r="128" s="12" customFormat="1" ht="22.8" customHeight="1">
      <c r="A128" s="12"/>
      <c r="B128" s="189"/>
      <c r="C128" s="190"/>
      <c r="D128" s="191" t="s">
        <v>71</v>
      </c>
      <c r="E128" s="203" t="s">
        <v>152</v>
      </c>
      <c r="F128" s="203" t="s">
        <v>995</v>
      </c>
      <c r="G128" s="190"/>
      <c r="H128" s="190"/>
      <c r="I128" s="193"/>
      <c r="J128" s="204">
        <f>BK128</f>
        <v>0</v>
      </c>
      <c r="K128" s="190"/>
      <c r="L128" s="195"/>
      <c r="M128" s="196"/>
      <c r="N128" s="197"/>
      <c r="O128" s="197"/>
      <c r="P128" s="198">
        <f>SUM(P129:P132)</f>
        <v>0</v>
      </c>
      <c r="Q128" s="197"/>
      <c r="R128" s="198">
        <f>SUM(R129:R132)</f>
        <v>0</v>
      </c>
      <c r="S128" s="197"/>
      <c r="T128" s="199">
        <f>SUM(T129:T132)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0" t="s">
        <v>80</v>
      </c>
      <c r="AT128" s="201" t="s">
        <v>71</v>
      </c>
      <c r="AU128" s="201" t="s">
        <v>80</v>
      </c>
      <c r="AY128" s="200" t="s">
        <v>131</v>
      </c>
      <c r="BK128" s="202">
        <f>SUM(BK129:BK132)</f>
        <v>0</v>
      </c>
    </row>
    <row r="129" s="2" customFormat="1" ht="14.4" customHeight="1">
      <c r="A129" s="39"/>
      <c r="B129" s="40"/>
      <c r="C129" s="205" t="s">
        <v>197</v>
      </c>
      <c r="D129" s="205" t="s">
        <v>133</v>
      </c>
      <c r="E129" s="206" t="s">
        <v>996</v>
      </c>
      <c r="F129" s="207" t="s">
        <v>997</v>
      </c>
      <c r="G129" s="208" t="s">
        <v>192</v>
      </c>
      <c r="H129" s="209">
        <v>16</v>
      </c>
      <c r="I129" s="210"/>
      <c r="J129" s="211">
        <f>ROUND(I129*H129,2)</f>
        <v>0</v>
      </c>
      <c r="K129" s="207" t="s">
        <v>137</v>
      </c>
      <c r="L129" s="45"/>
      <c r="M129" s="212" t="s">
        <v>19</v>
      </c>
      <c r="N129" s="213" t="s">
        <v>43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138</v>
      </c>
      <c r="AT129" s="216" t="s">
        <v>133</v>
      </c>
      <c r="AU129" s="216" t="s">
        <v>82</v>
      </c>
      <c r="AY129" s="18" t="s">
        <v>131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80</v>
      </c>
      <c r="BK129" s="217">
        <f>ROUND(I129*H129,2)</f>
        <v>0</v>
      </c>
      <c r="BL129" s="18" t="s">
        <v>138</v>
      </c>
      <c r="BM129" s="216" t="s">
        <v>998</v>
      </c>
    </row>
    <row r="130" s="2" customFormat="1">
      <c r="A130" s="39"/>
      <c r="B130" s="40"/>
      <c r="C130" s="41"/>
      <c r="D130" s="218" t="s">
        <v>140</v>
      </c>
      <c r="E130" s="41"/>
      <c r="F130" s="219" t="s">
        <v>999</v>
      </c>
      <c r="G130" s="41"/>
      <c r="H130" s="41"/>
      <c r="I130" s="220"/>
      <c r="J130" s="41"/>
      <c r="K130" s="41"/>
      <c r="L130" s="45"/>
      <c r="M130" s="221"/>
      <c r="N130" s="222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140</v>
      </c>
      <c r="AU130" s="18" t="s">
        <v>82</v>
      </c>
    </row>
    <row r="131" s="14" customFormat="1">
      <c r="A131" s="14"/>
      <c r="B131" s="233"/>
      <c r="C131" s="234"/>
      <c r="D131" s="218" t="s">
        <v>142</v>
      </c>
      <c r="E131" s="235" t="s">
        <v>19</v>
      </c>
      <c r="F131" s="236" t="s">
        <v>1000</v>
      </c>
      <c r="G131" s="234"/>
      <c r="H131" s="237">
        <v>16</v>
      </c>
      <c r="I131" s="238"/>
      <c r="J131" s="234"/>
      <c r="K131" s="234"/>
      <c r="L131" s="239"/>
      <c r="M131" s="240"/>
      <c r="N131" s="241"/>
      <c r="O131" s="241"/>
      <c r="P131" s="241"/>
      <c r="Q131" s="241"/>
      <c r="R131" s="241"/>
      <c r="S131" s="241"/>
      <c r="T131" s="242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3" t="s">
        <v>142</v>
      </c>
      <c r="AU131" s="243" t="s">
        <v>82</v>
      </c>
      <c r="AV131" s="14" t="s">
        <v>82</v>
      </c>
      <c r="AW131" s="14" t="s">
        <v>33</v>
      </c>
      <c r="AX131" s="14" t="s">
        <v>72</v>
      </c>
      <c r="AY131" s="243" t="s">
        <v>131</v>
      </c>
    </row>
    <row r="132" s="15" customFormat="1">
      <c r="A132" s="15"/>
      <c r="B132" s="255"/>
      <c r="C132" s="256"/>
      <c r="D132" s="218" t="s">
        <v>142</v>
      </c>
      <c r="E132" s="257" t="s">
        <v>19</v>
      </c>
      <c r="F132" s="258" t="s">
        <v>489</v>
      </c>
      <c r="G132" s="256"/>
      <c r="H132" s="259">
        <v>16</v>
      </c>
      <c r="I132" s="260"/>
      <c r="J132" s="256"/>
      <c r="K132" s="256"/>
      <c r="L132" s="261"/>
      <c r="M132" s="262"/>
      <c r="N132" s="263"/>
      <c r="O132" s="263"/>
      <c r="P132" s="263"/>
      <c r="Q132" s="263"/>
      <c r="R132" s="263"/>
      <c r="S132" s="263"/>
      <c r="T132" s="264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5" t="s">
        <v>142</v>
      </c>
      <c r="AU132" s="265" t="s">
        <v>82</v>
      </c>
      <c r="AV132" s="15" t="s">
        <v>138</v>
      </c>
      <c r="AW132" s="15" t="s">
        <v>33</v>
      </c>
      <c r="AX132" s="15" t="s">
        <v>80</v>
      </c>
      <c r="AY132" s="265" t="s">
        <v>131</v>
      </c>
    </row>
    <row r="133" s="12" customFormat="1" ht="22.8" customHeight="1">
      <c r="A133" s="12"/>
      <c r="B133" s="189"/>
      <c r="C133" s="190"/>
      <c r="D133" s="191" t="s">
        <v>71</v>
      </c>
      <c r="E133" s="203" t="s">
        <v>138</v>
      </c>
      <c r="F133" s="203" t="s">
        <v>764</v>
      </c>
      <c r="G133" s="190"/>
      <c r="H133" s="190"/>
      <c r="I133" s="193"/>
      <c r="J133" s="204">
        <f>BK133</f>
        <v>0</v>
      </c>
      <c r="K133" s="190"/>
      <c r="L133" s="195"/>
      <c r="M133" s="196"/>
      <c r="N133" s="197"/>
      <c r="O133" s="197"/>
      <c r="P133" s="198">
        <f>SUM(P134:P137)</f>
        <v>0</v>
      </c>
      <c r="Q133" s="197"/>
      <c r="R133" s="198">
        <f>SUM(R134:R137)</f>
        <v>3.5744000000000002</v>
      </c>
      <c r="S133" s="197"/>
      <c r="T133" s="199">
        <f>SUM(T134:T137)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0" t="s">
        <v>80</v>
      </c>
      <c r="AT133" s="201" t="s">
        <v>71</v>
      </c>
      <c r="AU133" s="201" t="s">
        <v>80</v>
      </c>
      <c r="AY133" s="200" t="s">
        <v>131</v>
      </c>
      <c r="BK133" s="202">
        <f>SUM(BK134:BK137)</f>
        <v>0</v>
      </c>
    </row>
    <row r="134" s="2" customFormat="1" ht="24.15" customHeight="1">
      <c r="A134" s="39"/>
      <c r="B134" s="40"/>
      <c r="C134" s="205" t="s">
        <v>203</v>
      </c>
      <c r="D134" s="205" t="s">
        <v>133</v>
      </c>
      <c r="E134" s="206" t="s">
        <v>1001</v>
      </c>
      <c r="F134" s="207" t="s">
        <v>1002</v>
      </c>
      <c r="G134" s="208" t="s">
        <v>220</v>
      </c>
      <c r="H134" s="209">
        <v>1.6000000000000001</v>
      </c>
      <c r="I134" s="210"/>
      <c r="J134" s="211">
        <f>ROUND(I134*H134,2)</f>
        <v>0</v>
      </c>
      <c r="K134" s="207" t="s">
        <v>137</v>
      </c>
      <c r="L134" s="45"/>
      <c r="M134" s="212" t="s">
        <v>19</v>
      </c>
      <c r="N134" s="213" t="s">
        <v>43</v>
      </c>
      <c r="O134" s="85"/>
      <c r="P134" s="214">
        <f>O134*H134</f>
        <v>0</v>
      </c>
      <c r="Q134" s="214">
        <v>2.234</v>
      </c>
      <c r="R134" s="214">
        <f>Q134*H134</f>
        <v>3.5744000000000002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138</v>
      </c>
      <c r="AT134" s="216" t="s">
        <v>133</v>
      </c>
      <c r="AU134" s="216" t="s">
        <v>82</v>
      </c>
      <c r="AY134" s="18" t="s">
        <v>131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80</v>
      </c>
      <c r="BK134" s="217">
        <f>ROUND(I134*H134,2)</f>
        <v>0</v>
      </c>
      <c r="BL134" s="18" t="s">
        <v>138</v>
      </c>
      <c r="BM134" s="216" t="s">
        <v>1003</v>
      </c>
    </row>
    <row r="135" s="2" customFormat="1">
      <c r="A135" s="39"/>
      <c r="B135" s="40"/>
      <c r="C135" s="41"/>
      <c r="D135" s="218" t="s">
        <v>140</v>
      </c>
      <c r="E135" s="41"/>
      <c r="F135" s="219" t="s">
        <v>1004</v>
      </c>
      <c r="G135" s="41"/>
      <c r="H135" s="41"/>
      <c r="I135" s="220"/>
      <c r="J135" s="41"/>
      <c r="K135" s="41"/>
      <c r="L135" s="45"/>
      <c r="M135" s="221"/>
      <c r="N135" s="222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140</v>
      </c>
      <c r="AU135" s="18" t="s">
        <v>82</v>
      </c>
    </row>
    <row r="136" s="14" customFormat="1">
      <c r="A136" s="14"/>
      <c r="B136" s="233"/>
      <c r="C136" s="234"/>
      <c r="D136" s="218" t="s">
        <v>142</v>
      </c>
      <c r="E136" s="235" t="s">
        <v>19</v>
      </c>
      <c r="F136" s="236" t="s">
        <v>1005</v>
      </c>
      <c r="G136" s="234"/>
      <c r="H136" s="237">
        <v>1.6000000000000001</v>
      </c>
      <c r="I136" s="238"/>
      <c r="J136" s="234"/>
      <c r="K136" s="234"/>
      <c r="L136" s="239"/>
      <c r="M136" s="240"/>
      <c r="N136" s="241"/>
      <c r="O136" s="241"/>
      <c r="P136" s="241"/>
      <c r="Q136" s="241"/>
      <c r="R136" s="241"/>
      <c r="S136" s="241"/>
      <c r="T136" s="24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3" t="s">
        <v>142</v>
      </c>
      <c r="AU136" s="243" t="s">
        <v>82</v>
      </c>
      <c r="AV136" s="14" t="s">
        <v>82</v>
      </c>
      <c r="AW136" s="14" t="s">
        <v>33</v>
      </c>
      <c r="AX136" s="14" t="s">
        <v>72</v>
      </c>
      <c r="AY136" s="243" t="s">
        <v>131</v>
      </c>
    </row>
    <row r="137" s="15" customFormat="1">
      <c r="A137" s="15"/>
      <c r="B137" s="255"/>
      <c r="C137" s="256"/>
      <c r="D137" s="218" t="s">
        <v>142</v>
      </c>
      <c r="E137" s="257" t="s">
        <v>19</v>
      </c>
      <c r="F137" s="258" t="s">
        <v>489</v>
      </c>
      <c r="G137" s="256"/>
      <c r="H137" s="259">
        <v>1.6000000000000001</v>
      </c>
      <c r="I137" s="260"/>
      <c r="J137" s="256"/>
      <c r="K137" s="256"/>
      <c r="L137" s="261"/>
      <c r="M137" s="262"/>
      <c r="N137" s="263"/>
      <c r="O137" s="263"/>
      <c r="P137" s="263"/>
      <c r="Q137" s="263"/>
      <c r="R137" s="263"/>
      <c r="S137" s="263"/>
      <c r="T137" s="264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5" t="s">
        <v>142</v>
      </c>
      <c r="AU137" s="265" t="s">
        <v>82</v>
      </c>
      <c r="AV137" s="15" t="s">
        <v>138</v>
      </c>
      <c r="AW137" s="15" t="s">
        <v>33</v>
      </c>
      <c r="AX137" s="15" t="s">
        <v>80</v>
      </c>
      <c r="AY137" s="265" t="s">
        <v>131</v>
      </c>
    </row>
    <row r="138" s="12" customFormat="1" ht="22.8" customHeight="1">
      <c r="A138" s="12"/>
      <c r="B138" s="189"/>
      <c r="C138" s="190"/>
      <c r="D138" s="191" t="s">
        <v>71</v>
      </c>
      <c r="E138" s="203" t="s">
        <v>182</v>
      </c>
      <c r="F138" s="203" t="s">
        <v>481</v>
      </c>
      <c r="G138" s="190"/>
      <c r="H138" s="190"/>
      <c r="I138" s="193"/>
      <c r="J138" s="204">
        <f>BK138</f>
        <v>0</v>
      </c>
      <c r="K138" s="190"/>
      <c r="L138" s="195"/>
      <c r="M138" s="196"/>
      <c r="N138" s="197"/>
      <c r="O138" s="197"/>
      <c r="P138" s="198">
        <f>SUM(P139:P172)</f>
        <v>0</v>
      </c>
      <c r="Q138" s="197"/>
      <c r="R138" s="198">
        <f>SUM(R139:R172)</f>
        <v>11.69733802</v>
      </c>
      <c r="S138" s="197"/>
      <c r="T138" s="199">
        <f>SUM(T139:T172)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0" t="s">
        <v>80</v>
      </c>
      <c r="AT138" s="201" t="s">
        <v>71</v>
      </c>
      <c r="AU138" s="201" t="s">
        <v>80</v>
      </c>
      <c r="AY138" s="200" t="s">
        <v>131</v>
      </c>
      <c r="BK138" s="202">
        <f>SUM(BK139:BK172)</f>
        <v>0</v>
      </c>
    </row>
    <row r="139" s="2" customFormat="1" ht="14.4" customHeight="1">
      <c r="A139" s="39"/>
      <c r="B139" s="40"/>
      <c r="C139" s="205" t="s">
        <v>210</v>
      </c>
      <c r="D139" s="205" t="s">
        <v>133</v>
      </c>
      <c r="E139" s="206" t="s">
        <v>1006</v>
      </c>
      <c r="F139" s="207" t="s">
        <v>1007</v>
      </c>
      <c r="G139" s="208" t="s">
        <v>147</v>
      </c>
      <c r="H139" s="209">
        <v>2</v>
      </c>
      <c r="I139" s="210"/>
      <c r="J139" s="211">
        <f>ROUND(I139*H139,2)</f>
        <v>0</v>
      </c>
      <c r="K139" s="207" t="s">
        <v>137</v>
      </c>
      <c r="L139" s="45"/>
      <c r="M139" s="212" t="s">
        <v>19</v>
      </c>
      <c r="N139" s="213" t="s">
        <v>43</v>
      </c>
      <c r="O139" s="85"/>
      <c r="P139" s="214">
        <f>O139*H139</f>
        <v>0</v>
      </c>
      <c r="Q139" s="214">
        <v>0.068640000000000007</v>
      </c>
      <c r="R139" s="214">
        <f>Q139*H139</f>
        <v>0.13728000000000001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138</v>
      </c>
      <c r="AT139" s="216" t="s">
        <v>133</v>
      </c>
      <c r="AU139" s="216" t="s">
        <v>82</v>
      </c>
      <c r="AY139" s="18" t="s">
        <v>131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80</v>
      </c>
      <c r="BK139" s="217">
        <f>ROUND(I139*H139,2)</f>
        <v>0</v>
      </c>
      <c r="BL139" s="18" t="s">
        <v>138</v>
      </c>
      <c r="BM139" s="216" t="s">
        <v>1008</v>
      </c>
    </row>
    <row r="140" s="2" customFormat="1">
      <c r="A140" s="39"/>
      <c r="B140" s="40"/>
      <c r="C140" s="41"/>
      <c r="D140" s="218" t="s">
        <v>140</v>
      </c>
      <c r="E140" s="41"/>
      <c r="F140" s="219" t="s">
        <v>1009</v>
      </c>
      <c r="G140" s="41"/>
      <c r="H140" s="41"/>
      <c r="I140" s="220"/>
      <c r="J140" s="41"/>
      <c r="K140" s="41"/>
      <c r="L140" s="45"/>
      <c r="M140" s="221"/>
      <c r="N140" s="222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140</v>
      </c>
      <c r="AU140" s="18" t="s">
        <v>82</v>
      </c>
    </row>
    <row r="141" s="14" customFormat="1">
      <c r="A141" s="14"/>
      <c r="B141" s="233"/>
      <c r="C141" s="234"/>
      <c r="D141" s="218" t="s">
        <v>142</v>
      </c>
      <c r="E141" s="235" t="s">
        <v>19</v>
      </c>
      <c r="F141" s="236" t="s">
        <v>1010</v>
      </c>
      <c r="G141" s="234"/>
      <c r="H141" s="237">
        <v>2</v>
      </c>
      <c r="I141" s="238"/>
      <c r="J141" s="234"/>
      <c r="K141" s="234"/>
      <c r="L141" s="239"/>
      <c r="M141" s="240"/>
      <c r="N141" s="241"/>
      <c r="O141" s="241"/>
      <c r="P141" s="241"/>
      <c r="Q141" s="241"/>
      <c r="R141" s="241"/>
      <c r="S141" s="241"/>
      <c r="T141" s="24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3" t="s">
        <v>142</v>
      </c>
      <c r="AU141" s="243" t="s">
        <v>82</v>
      </c>
      <c r="AV141" s="14" t="s">
        <v>82</v>
      </c>
      <c r="AW141" s="14" t="s">
        <v>33</v>
      </c>
      <c r="AX141" s="14" t="s">
        <v>72</v>
      </c>
      <c r="AY141" s="243" t="s">
        <v>131</v>
      </c>
    </row>
    <row r="142" s="15" customFormat="1">
      <c r="A142" s="15"/>
      <c r="B142" s="255"/>
      <c r="C142" s="256"/>
      <c r="D142" s="218" t="s">
        <v>142</v>
      </c>
      <c r="E142" s="257" t="s">
        <v>19</v>
      </c>
      <c r="F142" s="258" t="s">
        <v>489</v>
      </c>
      <c r="G142" s="256"/>
      <c r="H142" s="259">
        <v>2</v>
      </c>
      <c r="I142" s="260"/>
      <c r="J142" s="256"/>
      <c r="K142" s="256"/>
      <c r="L142" s="261"/>
      <c r="M142" s="262"/>
      <c r="N142" s="263"/>
      <c r="O142" s="263"/>
      <c r="P142" s="263"/>
      <c r="Q142" s="263"/>
      <c r="R142" s="263"/>
      <c r="S142" s="263"/>
      <c r="T142" s="264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5" t="s">
        <v>142</v>
      </c>
      <c r="AU142" s="265" t="s">
        <v>82</v>
      </c>
      <c r="AV142" s="15" t="s">
        <v>138</v>
      </c>
      <c r="AW142" s="15" t="s">
        <v>33</v>
      </c>
      <c r="AX142" s="15" t="s">
        <v>80</v>
      </c>
      <c r="AY142" s="265" t="s">
        <v>131</v>
      </c>
    </row>
    <row r="143" s="2" customFormat="1" ht="24.15" customHeight="1">
      <c r="A143" s="39"/>
      <c r="B143" s="40"/>
      <c r="C143" s="205" t="s">
        <v>217</v>
      </c>
      <c r="D143" s="205" t="s">
        <v>133</v>
      </c>
      <c r="E143" s="206" t="s">
        <v>1011</v>
      </c>
      <c r="F143" s="207" t="s">
        <v>1012</v>
      </c>
      <c r="G143" s="208" t="s">
        <v>192</v>
      </c>
      <c r="H143" s="209">
        <v>16</v>
      </c>
      <c r="I143" s="210"/>
      <c r="J143" s="211">
        <f>ROUND(I143*H143,2)</f>
        <v>0</v>
      </c>
      <c r="K143" s="207" t="s">
        <v>137</v>
      </c>
      <c r="L143" s="45"/>
      <c r="M143" s="212" t="s">
        <v>19</v>
      </c>
      <c r="N143" s="213" t="s">
        <v>43</v>
      </c>
      <c r="O143" s="85"/>
      <c r="P143" s="214">
        <f>O143*H143</f>
        <v>0</v>
      </c>
      <c r="Q143" s="214">
        <v>4.0000000000000003E-05</v>
      </c>
      <c r="R143" s="214">
        <f>Q143*H143</f>
        <v>0.00064000000000000005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138</v>
      </c>
      <c r="AT143" s="216" t="s">
        <v>133</v>
      </c>
      <c r="AU143" s="216" t="s">
        <v>82</v>
      </c>
      <c r="AY143" s="18" t="s">
        <v>131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80</v>
      </c>
      <c r="BK143" s="217">
        <f>ROUND(I143*H143,2)</f>
        <v>0</v>
      </c>
      <c r="BL143" s="18" t="s">
        <v>138</v>
      </c>
      <c r="BM143" s="216" t="s">
        <v>1013</v>
      </c>
    </row>
    <row r="144" s="2" customFormat="1">
      <c r="A144" s="39"/>
      <c r="B144" s="40"/>
      <c r="C144" s="41"/>
      <c r="D144" s="218" t="s">
        <v>140</v>
      </c>
      <c r="E144" s="41"/>
      <c r="F144" s="219" t="s">
        <v>1014</v>
      </c>
      <c r="G144" s="41"/>
      <c r="H144" s="41"/>
      <c r="I144" s="220"/>
      <c r="J144" s="41"/>
      <c r="K144" s="41"/>
      <c r="L144" s="45"/>
      <c r="M144" s="221"/>
      <c r="N144" s="222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140</v>
      </c>
      <c r="AU144" s="18" t="s">
        <v>82</v>
      </c>
    </row>
    <row r="145" s="14" customFormat="1">
      <c r="A145" s="14"/>
      <c r="B145" s="233"/>
      <c r="C145" s="234"/>
      <c r="D145" s="218" t="s">
        <v>142</v>
      </c>
      <c r="E145" s="235" t="s">
        <v>19</v>
      </c>
      <c r="F145" s="236" t="s">
        <v>1000</v>
      </c>
      <c r="G145" s="234"/>
      <c r="H145" s="237">
        <v>16</v>
      </c>
      <c r="I145" s="238"/>
      <c r="J145" s="234"/>
      <c r="K145" s="234"/>
      <c r="L145" s="239"/>
      <c r="M145" s="240"/>
      <c r="N145" s="241"/>
      <c r="O145" s="241"/>
      <c r="P145" s="241"/>
      <c r="Q145" s="241"/>
      <c r="R145" s="241"/>
      <c r="S145" s="241"/>
      <c r="T145" s="24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3" t="s">
        <v>142</v>
      </c>
      <c r="AU145" s="243" t="s">
        <v>82</v>
      </c>
      <c r="AV145" s="14" t="s">
        <v>82</v>
      </c>
      <c r="AW145" s="14" t="s">
        <v>33</v>
      </c>
      <c r="AX145" s="14" t="s">
        <v>72</v>
      </c>
      <c r="AY145" s="243" t="s">
        <v>131</v>
      </c>
    </row>
    <row r="146" s="15" customFormat="1">
      <c r="A146" s="15"/>
      <c r="B146" s="255"/>
      <c r="C146" s="256"/>
      <c r="D146" s="218" t="s">
        <v>142</v>
      </c>
      <c r="E146" s="257" t="s">
        <v>19</v>
      </c>
      <c r="F146" s="258" t="s">
        <v>489</v>
      </c>
      <c r="G146" s="256"/>
      <c r="H146" s="259">
        <v>16</v>
      </c>
      <c r="I146" s="260"/>
      <c r="J146" s="256"/>
      <c r="K146" s="256"/>
      <c r="L146" s="261"/>
      <c r="M146" s="262"/>
      <c r="N146" s="263"/>
      <c r="O146" s="263"/>
      <c r="P146" s="263"/>
      <c r="Q146" s="263"/>
      <c r="R146" s="263"/>
      <c r="S146" s="263"/>
      <c r="T146" s="264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5" t="s">
        <v>142</v>
      </c>
      <c r="AU146" s="265" t="s">
        <v>82</v>
      </c>
      <c r="AV146" s="15" t="s">
        <v>138</v>
      </c>
      <c r="AW146" s="15" t="s">
        <v>33</v>
      </c>
      <c r="AX146" s="15" t="s">
        <v>80</v>
      </c>
      <c r="AY146" s="265" t="s">
        <v>131</v>
      </c>
    </row>
    <row r="147" s="2" customFormat="1" ht="24.15" customHeight="1">
      <c r="A147" s="39"/>
      <c r="B147" s="40"/>
      <c r="C147" s="245" t="s">
        <v>224</v>
      </c>
      <c r="D147" s="245" t="s">
        <v>289</v>
      </c>
      <c r="E147" s="246" t="s">
        <v>1015</v>
      </c>
      <c r="F147" s="247" t="s">
        <v>1016</v>
      </c>
      <c r="G147" s="248" t="s">
        <v>192</v>
      </c>
      <c r="H147" s="249">
        <v>16.239999999999998</v>
      </c>
      <c r="I147" s="250"/>
      <c r="J147" s="251">
        <f>ROUND(I147*H147,2)</f>
        <v>0</v>
      </c>
      <c r="K147" s="247" t="s">
        <v>137</v>
      </c>
      <c r="L147" s="252"/>
      <c r="M147" s="253" t="s">
        <v>19</v>
      </c>
      <c r="N147" s="254" t="s">
        <v>43</v>
      </c>
      <c r="O147" s="85"/>
      <c r="P147" s="214">
        <f>O147*H147</f>
        <v>0</v>
      </c>
      <c r="Q147" s="214">
        <v>0.036999999999999998</v>
      </c>
      <c r="R147" s="214">
        <f>Q147*H147</f>
        <v>0.60087999999999986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182</v>
      </c>
      <c r="AT147" s="216" t="s">
        <v>289</v>
      </c>
      <c r="AU147" s="216" t="s">
        <v>82</v>
      </c>
      <c r="AY147" s="18" t="s">
        <v>131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80</v>
      </c>
      <c r="BK147" s="217">
        <f>ROUND(I147*H147,2)</f>
        <v>0</v>
      </c>
      <c r="BL147" s="18" t="s">
        <v>138</v>
      </c>
      <c r="BM147" s="216" t="s">
        <v>1017</v>
      </c>
    </row>
    <row r="148" s="2" customFormat="1">
      <c r="A148" s="39"/>
      <c r="B148" s="40"/>
      <c r="C148" s="41"/>
      <c r="D148" s="218" t="s">
        <v>140</v>
      </c>
      <c r="E148" s="41"/>
      <c r="F148" s="219" t="s">
        <v>1016</v>
      </c>
      <c r="G148" s="41"/>
      <c r="H148" s="41"/>
      <c r="I148" s="220"/>
      <c r="J148" s="41"/>
      <c r="K148" s="41"/>
      <c r="L148" s="45"/>
      <c r="M148" s="221"/>
      <c r="N148" s="22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140</v>
      </c>
      <c r="AU148" s="18" t="s">
        <v>82</v>
      </c>
    </row>
    <row r="149" s="14" customFormat="1">
      <c r="A149" s="14"/>
      <c r="B149" s="233"/>
      <c r="C149" s="234"/>
      <c r="D149" s="218" t="s">
        <v>142</v>
      </c>
      <c r="E149" s="235" t="s">
        <v>19</v>
      </c>
      <c r="F149" s="236" t="s">
        <v>1018</v>
      </c>
      <c r="G149" s="234"/>
      <c r="H149" s="237">
        <v>16.239999999999998</v>
      </c>
      <c r="I149" s="238"/>
      <c r="J149" s="234"/>
      <c r="K149" s="234"/>
      <c r="L149" s="239"/>
      <c r="M149" s="240"/>
      <c r="N149" s="241"/>
      <c r="O149" s="241"/>
      <c r="P149" s="241"/>
      <c r="Q149" s="241"/>
      <c r="R149" s="241"/>
      <c r="S149" s="241"/>
      <c r="T149" s="242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3" t="s">
        <v>142</v>
      </c>
      <c r="AU149" s="243" t="s">
        <v>82</v>
      </c>
      <c r="AV149" s="14" t="s">
        <v>82</v>
      </c>
      <c r="AW149" s="14" t="s">
        <v>33</v>
      </c>
      <c r="AX149" s="14" t="s">
        <v>72</v>
      </c>
      <c r="AY149" s="243" t="s">
        <v>131</v>
      </c>
    </row>
    <row r="150" s="15" customFormat="1">
      <c r="A150" s="15"/>
      <c r="B150" s="255"/>
      <c r="C150" s="256"/>
      <c r="D150" s="218" t="s">
        <v>142</v>
      </c>
      <c r="E150" s="257" t="s">
        <v>19</v>
      </c>
      <c r="F150" s="258" t="s">
        <v>489</v>
      </c>
      <c r="G150" s="256"/>
      <c r="H150" s="259">
        <v>16.239999999999998</v>
      </c>
      <c r="I150" s="260"/>
      <c r="J150" s="256"/>
      <c r="K150" s="256"/>
      <c r="L150" s="261"/>
      <c r="M150" s="262"/>
      <c r="N150" s="263"/>
      <c r="O150" s="263"/>
      <c r="P150" s="263"/>
      <c r="Q150" s="263"/>
      <c r="R150" s="263"/>
      <c r="S150" s="263"/>
      <c r="T150" s="264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5" t="s">
        <v>142</v>
      </c>
      <c r="AU150" s="265" t="s">
        <v>82</v>
      </c>
      <c r="AV150" s="15" t="s">
        <v>138</v>
      </c>
      <c r="AW150" s="15" t="s">
        <v>33</v>
      </c>
      <c r="AX150" s="15" t="s">
        <v>80</v>
      </c>
      <c r="AY150" s="265" t="s">
        <v>131</v>
      </c>
    </row>
    <row r="151" s="2" customFormat="1" ht="24.15" customHeight="1">
      <c r="A151" s="39"/>
      <c r="B151" s="40"/>
      <c r="C151" s="205" t="s">
        <v>8</v>
      </c>
      <c r="D151" s="205" t="s">
        <v>133</v>
      </c>
      <c r="E151" s="206" t="s">
        <v>1019</v>
      </c>
      <c r="F151" s="207" t="s">
        <v>1020</v>
      </c>
      <c r="G151" s="208" t="s">
        <v>147</v>
      </c>
      <c r="H151" s="209">
        <v>6</v>
      </c>
      <c r="I151" s="210"/>
      <c r="J151" s="211">
        <f>ROUND(I151*H151,2)</f>
        <v>0</v>
      </c>
      <c r="K151" s="207" t="s">
        <v>137</v>
      </c>
      <c r="L151" s="45"/>
      <c r="M151" s="212" t="s">
        <v>19</v>
      </c>
      <c r="N151" s="213" t="s">
        <v>43</v>
      </c>
      <c r="O151" s="85"/>
      <c r="P151" s="214">
        <f>O151*H151</f>
        <v>0</v>
      </c>
      <c r="Q151" s="214">
        <v>6.9999999999999994E-05</v>
      </c>
      <c r="R151" s="214">
        <f>Q151*H151</f>
        <v>0.00041999999999999996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138</v>
      </c>
      <c r="AT151" s="216" t="s">
        <v>133</v>
      </c>
      <c r="AU151" s="216" t="s">
        <v>82</v>
      </c>
      <c r="AY151" s="18" t="s">
        <v>131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80</v>
      </c>
      <c r="BK151" s="217">
        <f>ROUND(I151*H151,2)</f>
        <v>0</v>
      </c>
      <c r="BL151" s="18" t="s">
        <v>138</v>
      </c>
      <c r="BM151" s="216" t="s">
        <v>1021</v>
      </c>
    </row>
    <row r="152" s="2" customFormat="1">
      <c r="A152" s="39"/>
      <c r="B152" s="40"/>
      <c r="C152" s="41"/>
      <c r="D152" s="218" t="s">
        <v>140</v>
      </c>
      <c r="E152" s="41"/>
      <c r="F152" s="219" t="s">
        <v>1022</v>
      </c>
      <c r="G152" s="41"/>
      <c r="H152" s="41"/>
      <c r="I152" s="220"/>
      <c r="J152" s="41"/>
      <c r="K152" s="41"/>
      <c r="L152" s="45"/>
      <c r="M152" s="221"/>
      <c r="N152" s="222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140</v>
      </c>
      <c r="AU152" s="18" t="s">
        <v>82</v>
      </c>
    </row>
    <row r="153" s="14" customFormat="1">
      <c r="A153" s="14"/>
      <c r="B153" s="233"/>
      <c r="C153" s="234"/>
      <c r="D153" s="218" t="s">
        <v>142</v>
      </c>
      <c r="E153" s="235" t="s">
        <v>19</v>
      </c>
      <c r="F153" s="236" t="s">
        <v>1023</v>
      </c>
      <c r="G153" s="234"/>
      <c r="H153" s="237">
        <v>6</v>
      </c>
      <c r="I153" s="238"/>
      <c r="J153" s="234"/>
      <c r="K153" s="234"/>
      <c r="L153" s="239"/>
      <c r="M153" s="240"/>
      <c r="N153" s="241"/>
      <c r="O153" s="241"/>
      <c r="P153" s="241"/>
      <c r="Q153" s="241"/>
      <c r="R153" s="241"/>
      <c r="S153" s="241"/>
      <c r="T153" s="24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3" t="s">
        <v>142</v>
      </c>
      <c r="AU153" s="243" t="s">
        <v>82</v>
      </c>
      <c r="AV153" s="14" t="s">
        <v>82</v>
      </c>
      <c r="AW153" s="14" t="s">
        <v>33</v>
      </c>
      <c r="AX153" s="14" t="s">
        <v>72</v>
      </c>
      <c r="AY153" s="243" t="s">
        <v>131</v>
      </c>
    </row>
    <row r="154" s="15" customFormat="1">
      <c r="A154" s="15"/>
      <c r="B154" s="255"/>
      <c r="C154" s="256"/>
      <c r="D154" s="218" t="s">
        <v>142</v>
      </c>
      <c r="E154" s="257" t="s">
        <v>19</v>
      </c>
      <c r="F154" s="258" t="s">
        <v>489</v>
      </c>
      <c r="G154" s="256"/>
      <c r="H154" s="259">
        <v>6</v>
      </c>
      <c r="I154" s="260"/>
      <c r="J154" s="256"/>
      <c r="K154" s="256"/>
      <c r="L154" s="261"/>
      <c r="M154" s="262"/>
      <c r="N154" s="263"/>
      <c r="O154" s="263"/>
      <c r="P154" s="263"/>
      <c r="Q154" s="263"/>
      <c r="R154" s="263"/>
      <c r="S154" s="263"/>
      <c r="T154" s="264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5" t="s">
        <v>142</v>
      </c>
      <c r="AU154" s="265" t="s">
        <v>82</v>
      </c>
      <c r="AV154" s="15" t="s">
        <v>138</v>
      </c>
      <c r="AW154" s="15" t="s">
        <v>33</v>
      </c>
      <c r="AX154" s="15" t="s">
        <v>80</v>
      </c>
      <c r="AY154" s="265" t="s">
        <v>131</v>
      </c>
    </row>
    <row r="155" s="2" customFormat="1" ht="24.15" customHeight="1">
      <c r="A155" s="39"/>
      <c r="B155" s="40"/>
      <c r="C155" s="245" t="s">
        <v>236</v>
      </c>
      <c r="D155" s="245" t="s">
        <v>289</v>
      </c>
      <c r="E155" s="246" t="s">
        <v>1024</v>
      </c>
      <c r="F155" s="247" t="s">
        <v>1025</v>
      </c>
      <c r="G155" s="248" t="s">
        <v>147</v>
      </c>
      <c r="H155" s="249">
        <v>6.0899999999999999</v>
      </c>
      <c r="I155" s="250"/>
      <c r="J155" s="251">
        <f>ROUND(I155*H155,2)</f>
        <v>0</v>
      </c>
      <c r="K155" s="247" t="s">
        <v>137</v>
      </c>
      <c r="L155" s="252"/>
      <c r="M155" s="253" t="s">
        <v>19</v>
      </c>
      <c r="N155" s="254" t="s">
        <v>43</v>
      </c>
      <c r="O155" s="85"/>
      <c r="P155" s="214">
        <f>O155*H155</f>
        <v>0</v>
      </c>
      <c r="Q155" s="214">
        <v>0.014999999999999999</v>
      </c>
      <c r="R155" s="214">
        <f>Q155*H155</f>
        <v>0.091350000000000001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182</v>
      </c>
      <c r="AT155" s="216" t="s">
        <v>289</v>
      </c>
      <c r="AU155" s="216" t="s">
        <v>82</v>
      </c>
      <c r="AY155" s="18" t="s">
        <v>131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80</v>
      </c>
      <c r="BK155" s="217">
        <f>ROUND(I155*H155,2)</f>
        <v>0</v>
      </c>
      <c r="BL155" s="18" t="s">
        <v>138</v>
      </c>
      <c r="BM155" s="216" t="s">
        <v>1026</v>
      </c>
    </row>
    <row r="156" s="2" customFormat="1">
      <c r="A156" s="39"/>
      <c r="B156" s="40"/>
      <c r="C156" s="41"/>
      <c r="D156" s="218" t="s">
        <v>140</v>
      </c>
      <c r="E156" s="41"/>
      <c r="F156" s="219" t="s">
        <v>1025</v>
      </c>
      <c r="G156" s="41"/>
      <c r="H156" s="41"/>
      <c r="I156" s="220"/>
      <c r="J156" s="41"/>
      <c r="K156" s="41"/>
      <c r="L156" s="45"/>
      <c r="M156" s="221"/>
      <c r="N156" s="222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140</v>
      </c>
      <c r="AU156" s="18" t="s">
        <v>82</v>
      </c>
    </row>
    <row r="157" s="14" customFormat="1">
      <c r="A157" s="14"/>
      <c r="B157" s="233"/>
      <c r="C157" s="234"/>
      <c r="D157" s="218" t="s">
        <v>142</v>
      </c>
      <c r="E157" s="235" t="s">
        <v>19</v>
      </c>
      <c r="F157" s="236" t="s">
        <v>1027</v>
      </c>
      <c r="G157" s="234"/>
      <c r="H157" s="237">
        <v>6.0899999999999999</v>
      </c>
      <c r="I157" s="238"/>
      <c r="J157" s="234"/>
      <c r="K157" s="234"/>
      <c r="L157" s="239"/>
      <c r="M157" s="240"/>
      <c r="N157" s="241"/>
      <c r="O157" s="241"/>
      <c r="P157" s="241"/>
      <c r="Q157" s="241"/>
      <c r="R157" s="241"/>
      <c r="S157" s="241"/>
      <c r="T157" s="24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3" t="s">
        <v>142</v>
      </c>
      <c r="AU157" s="243" t="s">
        <v>82</v>
      </c>
      <c r="AV157" s="14" t="s">
        <v>82</v>
      </c>
      <c r="AW157" s="14" t="s">
        <v>33</v>
      </c>
      <c r="AX157" s="14" t="s">
        <v>72</v>
      </c>
      <c r="AY157" s="243" t="s">
        <v>131</v>
      </c>
    </row>
    <row r="158" s="15" customFormat="1">
      <c r="A158" s="15"/>
      <c r="B158" s="255"/>
      <c r="C158" s="256"/>
      <c r="D158" s="218" t="s">
        <v>142</v>
      </c>
      <c r="E158" s="257" t="s">
        <v>19</v>
      </c>
      <c r="F158" s="258" t="s">
        <v>489</v>
      </c>
      <c r="G158" s="256"/>
      <c r="H158" s="259">
        <v>6.0899999999999999</v>
      </c>
      <c r="I158" s="260"/>
      <c r="J158" s="256"/>
      <c r="K158" s="256"/>
      <c r="L158" s="261"/>
      <c r="M158" s="262"/>
      <c r="N158" s="263"/>
      <c r="O158" s="263"/>
      <c r="P158" s="263"/>
      <c r="Q158" s="263"/>
      <c r="R158" s="263"/>
      <c r="S158" s="263"/>
      <c r="T158" s="264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65" t="s">
        <v>142</v>
      </c>
      <c r="AU158" s="265" t="s">
        <v>82</v>
      </c>
      <c r="AV158" s="15" t="s">
        <v>138</v>
      </c>
      <c r="AW158" s="15" t="s">
        <v>33</v>
      </c>
      <c r="AX158" s="15" t="s">
        <v>80</v>
      </c>
      <c r="AY158" s="265" t="s">
        <v>131</v>
      </c>
    </row>
    <row r="159" s="2" customFormat="1" ht="24.15" customHeight="1">
      <c r="A159" s="39"/>
      <c r="B159" s="40"/>
      <c r="C159" s="205" t="s">
        <v>243</v>
      </c>
      <c r="D159" s="205" t="s">
        <v>133</v>
      </c>
      <c r="E159" s="206" t="s">
        <v>1028</v>
      </c>
      <c r="F159" s="207" t="s">
        <v>1029</v>
      </c>
      <c r="G159" s="208" t="s">
        <v>220</v>
      </c>
      <c r="H159" s="209">
        <v>4.8120000000000003</v>
      </c>
      <c r="I159" s="210"/>
      <c r="J159" s="211">
        <f>ROUND(I159*H159,2)</f>
        <v>0</v>
      </c>
      <c r="K159" s="207" t="s">
        <v>137</v>
      </c>
      <c r="L159" s="45"/>
      <c r="M159" s="212" t="s">
        <v>19</v>
      </c>
      <c r="N159" s="213" t="s">
        <v>43</v>
      </c>
      <c r="O159" s="85"/>
      <c r="P159" s="214">
        <f>O159*H159</f>
        <v>0</v>
      </c>
      <c r="Q159" s="214">
        <v>2.2563399999999998</v>
      </c>
      <c r="R159" s="214">
        <f>Q159*H159</f>
        <v>10.857508079999999</v>
      </c>
      <c r="S159" s="214">
        <v>0</v>
      </c>
      <c r="T159" s="21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138</v>
      </c>
      <c r="AT159" s="216" t="s">
        <v>133</v>
      </c>
      <c r="AU159" s="216" t="s">
        <v>82</v>
      </c>
      <c r="AY159" s="18" t="s">
        <v>131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80</v>
      </c>
      <c r="BK159" s="217">
        <f>ROUND(I159*H159,2)</f>
        <v>0</v>
      </c>
      <c r="BL159" s="18" t="s">
        <v>138</v>
      </c>
      <c r="BM159" s="216" t="s">
        <v>1030</v>
      </c>
    </row>
    <row r="160" s="2" customFormat="1">
      <c r="A160" s="39"/>
      <c r="B160" s="40"/>
      <c r="C160" s="41"/>
      <c r="D160" s="218" t="s">
        <v>140</v>
      </c>
      <c r="E160" s="41"/>
      <c r="F160" s="219" t="s">
        <v>1031</v>
      </c>
      <c r="G160" s="41"/>
      <c r="H160" s="41"/>
      <c r="I160" s="220"/>
      <c r="J160" s="41"/>
      <c r="K160" s="41"/>
      <c r="L160" s="45"/>
      <c r="M160" s="221"/>
      <c r="N160" s="222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140</v>
      </c>
      <c r="AU160" s="18" t="s">
        <v>82</v>
      </c>
    </row>
    <row r="161" s="14" customFormat="1">
      <c r="A161" s="14"/>
      <c r="B161" s="233"/>
      <c r="C161" s="234"/>
      <c r="D161" s="218" t="s">
        <v>142</v>
      </c>
      <c r="E161" s="235" t="s">
        <v>19</v>
      </c>
      <c r="F161" s="236" t="s">
        <v>1032</v>
      </c>
      <c r="G161" s="234"/>
      <c r="H161" s="237">
        <v>4.5119999999999996</v>
      </c>
      <c r="I161" s="238"/>
      <c r="J161" s="234"/>
      <c r="K161" s="234"/>
      <c r="L161" s="239"/>
      <c r="M161" s="240"/>
      <c r="N161" s="241"/>
      <c r="O161" s="241"/>
      <c r="P161" s="241"/>
      <c r="Q161" s="241"/>
      <c r="R161" s="241"/>
      <c r="S161" s="241"/>
      <c r="T161" s="24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3" t="s">
        <v>142</v>
      </c>
      <c r="AU161" s="243" t="s">
        <v>82</v>
      </c>
      <c r="AV161" s="14" t="s">
        <v>82</v>
      </c>
      <c r="AW161" s="14" t="s">
        <v>33</v>
      </c>
      <c r="AX161" s="14" t="s">
        <v>72</v>
      </c>
      <c r="AY161" s="243" t="s">
        <v>131</v>
      </c>
    </row>
    <row r="162" s="14" customFormat="1">
      <c r="A162" s="14"/>
      <c r="B162" s="233"/>
      <c r="C162" s="234"/>
      <c r="D162" s="218" t="s">
        <v>142</v>
      </c>
      <c r="E162" s="235" t="s">
        <v>19</v>
      </c>
      <c r="F162" s="236" t="s">
        <v>1033</v>
      </c>
      <c r="G162" s="234"/>
      <c r="H162" s="237">
        <v>0.29999999999999999</v>
      </c>
      <c r="I162" s="238"/>
      <c r="J162" s="234"/>
      <c r="K162" s="234"/>
      <c r="L162" s="239"/>
      <c r="M162" s="240"/>
      <c r="N162" s="241"/>
      <c r="O162" s="241"/>
      <c r="P162" s="241"/>
      <c r="Q162" s="241"/>
      <c r="R162" s="241"/>
      <c r="S162" s="241"/>
      <c r="T162" s="24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3" t="s">
        <v>142</v>
      </c>
      <c r="AU162" s="243" t="s">
        <v>82</v>
      </c>
      <c r="AV162" s="14" t="s">
        <v>82</v>
      </c>
      <c r="AW162" s="14" t="s">
        <v>33</v>
      </c>
      <c r="AX162" s="14" t="s">
        <v>72</v>
      </c>
      <c r="AY162" s="243" t="s">
        <v>131</v>
      </c>
    </row>
    <row r="163" s="15" customFormat="1">
      <c r="A163" s="15"/>
      <c r="B163" s="255"/>
      <c r="C163" s="256"/>
      <c r="D163" s="218" t="s">
        <v>142</v>
      </c>
      <c r="E163" s="257" t="s">
        <v>19</v>
      </c>
      <c r="F163" s="258" t="s">
        <v>489</v>
      </c>
      <c r="G163" s="256"/>
      <c r="H163" s="259">
        <v>4.8120000000000003</v>
      </c>
      <c r="I163" s="260"/>
      <c r="J163" s="256"/>
      <c r="K163" s="256"/>
      <c r="L163" s="261"/>
      <c r="M163" s="262"/>
      <c r="N163" s="263"/>
      <c r="O163" s="263"/>
      <c r="P163" s="263"/>
      <c r="Q163" s="263"/>
      <c r="R163" s="263"/>
      <c r="S163" s="263"/>
      <c r="T163" s="264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5" t="s">
        <v>142</v>
      </c>
      <c r="AU163" s="265" t="s">
        <v>82</v>
      </c>
      <c r="AV163" s="15" t="s">
        <v>138</v>
      </c>
      <c r="AW163" s="15" t="s">
        <v>33</v>
      </c>
      <c r="AX163" s="15" t="s">
        <v>80</v>
      </c>
      <c r="AY163" s="265" t="s">
        <v>131</v>
      </c>
    </row>
    <row r="164" s="2" customFormat="1" ht="14.4" customHeight="1">
      <c r="A164" s="39"/>
      <c r="B164" s="40"/>
      <c r="C164" s="205" t="s">
        <v>249</v>
      </c>
      <c r="D164" s="205" t="s">
        <v>133</v>
      </c>
      <c r="E164" s="206" t="s">
        <v>1034</v>
      </c>
      <c r="F164" s="207" t="s">
        <v>1035</v>
      </c>
      <c r="G164" s="208" t="s">
        <v>136</v>
      </c>
      <c r="H164" s="209">
        <v>1.9970000000000001</v>
      </c>
      <c r="I164" s="210"/>
      <c r="J164" s="211">
        <f>ROUND(I164*H164,2)</f>
        <v>0</v>
      </c>
      <c r="K164" s="207" t="s">
        <v>137</v>
      </c>
      <c r="L164" s="45"/>
      <c r="M164" s="212" t="s">
        <v>19</v>
      </c>
      <c r="N164" s="213" t="s">
        <v>43</v>
      </c>
      <c r="O164" s="85"/>
      <c r="P164" s="214">
        <f>O164*H164</f>
        <v>0</v>
      </c>
      <c r="Q164" s="214">
        <v>0.0040200000000000001</v>
      </c>
      <c r="R164" s="214">
        <f>Q164*H164</f>
        <v>0.0080279400000000008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138</v>
      </c>
      <c r="AT164" s="216" t="s">
        <v>133</v>
      </c>
      <c r="AU164" s="216" t="s">
        <v>82</v>
      </c>
      <c r="AY164" s="18" t="s">
        <v>131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80</v>
      </c>
      <c r="BK164" s="217">
        <f>ROUND(I164*H164,2)</f>
        <v>0</v>
      </c>
      <c r="BL164" s="18" t="s">
        <v>138</v>
      </c>
      <c r="BM164" s="216" t="s">
        <v>1036</v>
      </c>
    </row>
    <row r="165" s="2" customFormat="1">
      <c r="A165" s="39"/>
      <c r="B165" s="40"/>
      <c r="C165" s="41"/>
      <c r="D165" s="218" t="s">
        <v>140</v>
      </c>
      <c r="E165" s="41"/>
      <c r="F165" s="219" t="s">
        <v>1037</v>
      </c>
      <c r="G165" s="41"/>
      <c r="H165" s="41"/>
      <c r="I165" s="220"/>
      <c r="J165" s="41"/>
      <c r="K165" s="41"/>
      <c r="L165" s="45"/>
      <c r="M165" s="221"/>
      <c r="N165" s="222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140</v>
      </c>
      <c r="AU165" s="18" t="s">
        <v>82</v>
      </c>
    </row>
    <row r="166" s="14" customFormat="1">
      <c r="A166" s="14"/>
      <c r="B166" s="233"/>
      <c r="C166" s="234"/>
      <c r="D166" s="218" t="s">
        <v>142</v>
      </c>
      <c r="E166" s="235" t="s">
        <v>19</v>
      </c>
      <c r="F166" s="236" t="s">
        <v>1038</v>
      </c>
      <c r="G166" s="234"/>
      <c r="H166" s="237">
        <v>1.9970000000000001</v>
      </c>
      <c r="I166" s="238"/>
      <c r="J166" s="234"/>
      <c r="K166" s="234"/>
      <c r="L166" s="239"/>
      <c r="M166" s="240"/>
      <c r="N166" s="241"/>
      <c r="O166" s="241"/>
      <c r="P166" s="241"/>
      <c r="Q166" s="241"/>
      <c r="R166" s="241"/>
      <c r="S166" s="241"/>
      <c r="T166" s="24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3" t="s">
        <v>142</v>
      </c>
      <c r="AU166" s="243" t="s">
        <v>82</v>
      </c>
      <c r="AV166" s="14" t="s">
        <v>82</v>
      </c>
      <c r="AW166" s="14" t="s">
        <v>33</v>
      </c>
      <c r="AX166" s="14" t="s">
        <v>72</v>
      </c>
      <c r="AY166" s="243" t="s">
        <v>131</v>
      </c>
    </row>
    <row r="167" s="15" customFormat="1">
      <c r="A167" s="15"/>
      <c r="B167" s="255"/>
      <c r="C167" s="256"/>
      <c r="D167" s="218" t="s">
        <v>142</v>
      </c>
      <c r="E167" s="257" t="s">
        <v>19</v>
      </c>
      <c r="F167" s="258" t="s">
        <v>489</v>
      </c>
      <c r="G167" s="256"/>
      <c r="H167" s="259">
        <v>1.9970000000000001</v>
      </c>
      <c r="I167" s="260"/>
      <c r="J167" s="256"/>
      <c r="K167" s="256"/>
      <c r="L167" s="261"/>
      <c r="M167" s="262"/>
      <c r="N167" s="263"/>
      <c r="O167" s="263"/>
      <c r="P167" s="263"/>
      <c r="Q167" s="263"/>
      <c r="R167" s="263"/>
      <c r="S167" s="263"/>
      <c r="T167" s="264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65" t="s">
        <v>142</v>
      </c>
      <c r="AU167" s="265" t="s">
        <v>82</v>
      </c>
      <c r="AV167" s="15" t="s">
        <v>138</v>
      </c>
      <c r="AW167" s="15" t="s">
        <v>33</v>
      </c>
      <c r="AX167" s="15" t="s">
        <v>80</v>
      </c>
      <c r="AY167" s="265" t="s">
        <v>131</v>
      </c>
    </row>
    <row r="168" s="2" customFormat="1" ht="14.4" customHeight="1">
      <c r="A168" s="39"/>
      <c r="B168" s="40"/>
      <c r="C168" s="205" t="s">
        <v>255</v>
      </c>
      <c r="D168" s="205" t="s">
        <v>133</v>
      </c>
      <c r="E168" s="206" t="s">
        <v>1039</v>
      </c>
      <c r="F168" s="207" t="s">
        <v>1040</v>
      </c>
      <c r="G168" s="208" t="s">
        <v>192</v>
      </c>
      <c r="H168" s="209">
        <v>17.600000000000001</v>
      </c>
      <c r="I168" s="210"/>
      <c r="J168" s="211">
        <f>ROUND(I168*H168,2)</f>
        <v>0</v>
      </c>
      <c r="K168" s="207" t="s">
        <v>137</v>
      </c>
      <c r="L168" s="45"/>
      <c r="M168" s="212" t="s">
        <v>19</v>
      </c>
      <c r="N168" s="213" t="s">
        <v>43</v>
      </c>
      <c r="O168" s="85"/>
      <c r="P168" s="214">
        <f>O168*H168</f>
        <v>0</v>
      </c>
      <c r="Q168" s="214">
        <v>6.9999999999999994E-05</v>
      </c>
      <c r="R168" s="214">
        <f>Q168*H168</f>
        <v>0.001232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138</v>
      </c>
      <c r="AT168" s="216" t="s">
        <v>133</v>
      </c>
      <c r="AU168" s="216" t="s">
        <v>82</v>
      </c>
      <c r="AY168" s="18" t="s">
        <v>131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80</v>
      </c>
      <c r="BK168" s="217">
        <f>ROUND(I168*H168,2)</f>
        <v>0</v>
      </c>
      <c r="BL168" s="18" t="s">
        <v>138</v>
      </c>
      <c r="BM168" s="216" t="s">
        <v>1041</v>
      </c>
    </row>
    <row r="169" s="2" customFormat="1">
      <c r="A169" s="39"/>
      <c r="B169" s="40"/>
      <c r="C169" s="41"/>
      <c r="D169" s="218" t="s">
        <v>140</v>
      </c>
      <c r="E169" s="41"/>
      <c r="F169" s="219" t="s">
        <v>1042</v>
      </c>
      <c r="G169" s="41"/>
      <c r="H169" s="41"/>
      <c r="I169" s="220"/>
      <c r="J169" s="41"/>
      <c r="K169" s="41"/>
      <c r="L169" s="45"/>
      <c r="M169" s="221"/>
      <c r="N169" s="222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140</v>
      </c>
      <c r="AU169" s="18" t="s">
        <v>82</v>
      </c>
    </row>
    <row r="170" s="13" customFormat="1">
      <c r="A170" s="13"/>
      <c r="B170" s="223"/>
      <c r="C170" s="224"/>
      <c r="D170" s="218" t="s">
        <v>142</v>
      </c>
      <c r="E170" s="225" t="s">
        <v>19</v>
      </c>
      <c r="F170" s="226" t="s">
        <v>1043</v>
      </c>
      <c r="G170" s="224"/>
      <c r="H170" s="225" t="s">
        <v>19</v>
      </c>
      <c r="I170" s="227"/>
      <c r="J170" s="224"/>
      <c r="K170" s="224"/>
      <c r="L170" s="228"/>
      <c r="M170" s="229"/>
      <c r="N170" s="230"/>
      <c r="O170" s="230"/>
      <c r="P170" s="230"/>
      <c r="Q170" s="230"/>
      <c r="R170" s="230"/>
      <c r="S170" s="230"/>
      <c r="T170" s="23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2" t="s">
        <v>142</v>
      </c>
      <c r="AU170" s="232" t="s">
        <v>82</v>
      </c>
      <c r="AV170" s="13" t="s">
        <v>80</v>
      </c>
      <c r="AW170" s="13" t="s">
        <v>33</v>
      </c>
      <c r="AX170" s="13" t="s">
        <v>72</v>
      </c>
      <c r="AY170" s="232" t="s">
        <v>131</v>
      </c>
    </row>
    <row r="171" s="14" customFormat="1">
      <c r="A171" s="14"/>
      <c r="B171" s="233"/>
      <c r="C171" s="234"/>
      <c r="D171" s="218" t="s">
        <v>142</v>
      </c>
      <c r="E171" s="235" t="s">
        <v>19</v>
      </c>
      <c r="F171" s="236" t="s">
        <v>1044</v>
      </c>
      <c r="G171" s="234"/>
      <c r="H171" s="237">
        <v>17.600000000000001</v>
      </c>
      <c r="I171" s="238"/>
      <c r="J171" s="234"/>
      <c r="K171" s="234"/>
      <c r="L171" s="239"/>
      <c r="M171" s="240"/>
      <c r="N171" s="241"/>
      <c r="O171" s="241"/>
      <c r="P171" s="241"/>
      <c r="Q171" s="241"/>
      <c r="R171" s="241"/>
      <c r="S171" s="241"/>
      <c r="T171" s="24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3" t="s">
        <v>142</v>
      </c>
      <c r="AU171" s="243" t="s">
        <v>82</v>
      </c>
      <c r="AV171" s="14" t="s">
        <v>82</v>
      </c>
      <c r="AW171" s="14" t="s">
        <v>33</v>
      </c>
      <c r="AX171" s="14" t="s">
        <v>72</v>
      </c>
      <c r="AY171" s="243" t="s">
        <v>131</v>
      </c>
    </row>
    <row r="172" s="15" customFormat="1">
      <c r="A172" s="15"/>
      <c r="B172" s="255"/>
      <c r="C172" s="256"/>
      <c r="D172" s="218" t="s">
        <v>142</v>
      </c>
      <c r="E172" s="257" t="s">
        <v>19</v>
      </c>
      <c r="F172" s="258" t="s">
        <v>489</v>
      </c>
      <c r="G172" s="256"/>
      <c r="H172" s="259">
        <v>17.600000000000001</v>
      </c>
      <c r="I172" s="260"/>
      <c r="J172" s="256"/>
      <c r="K172" s="256"/>
      <c r="L172" s="261"/>
      <c r="M172" s="262"/>
      <c r="N172" s="263"/>
      <c r="O172" s="263"/>
      <c r="P172" s="263"/>
      <c r="Q172" s="263"/>
      <c r="R172" s="263"/>
      <c r="S172" s="263"/>
      <c r="T172" s="264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5" t="s">
        <v>142</v>
      </c>
      <c r="AU172" s="265" t="s">
        <v>82</v>
      </c>
      <c r="AV172" s="15" t="s">
        <v>138</v>
      </c>
      <c r="AW172" s="15" t="s">
        <v>33</v>
      </c>
      <c r="AX172" s="15" t="s">
        <v>80</v>
      </c>
      <c r="AY172" s="265" t="s">
        <v>131</v>
      </c>
    </row>
    <row r="173" s="12" customFormat="1" ht="22.8" customHeight="1">
      <c r="A173" s="12"/>
      <c r="B173" s="189"/>
      <c r="C173" s="190"/>
      <c r="D173" s="191" t="s">
        <v>71</v>
      </c>
      <c r="E173" s="203" t="s">
        <v>732</v>
      </c>
      <c r="F173" s="203" t="s">
        <v>733</v>
      </c>
      <c r="G173" s="190"/>
      <c r="H173" s="190"/>
      <c r="I173" s="193"/>
      <c r="J173" s="204">
        <f>BK173</f>
        <v>0</v>
      </c>
      <c r="K173" s="190"/>
      <c r="L173" s="195"/>
      <c r="M173" s="196"/>
      <c r="N173" s="197"/>
      <c r="O173" s="197"/>
      <c r="P173" s="198">
        <f>SUM(P174:P175)</f>
        <v>0</v>
      </c>
      <c r="Q173" s="197"/>
      <c r="R173" s="198">
        <f>SUM(R174:R175)</f>
        <v>0</v>
      </c>
      <c r="S173" s="197"/>
      <c r="T173" s="199">
        <f>SUM(T174:T175)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00" t="s">
        <v>80</v>
      </c>
      <c r="AT173" s="201" t="s">
        <v>71</v>
      </c>
      <c r="AU173" s="201" t="s">
        <v>80</v>
      </c>
      <c r="AY173" s="200" t="s">
        <v>131</v>
      </c>
      <c r="BK173" s="202">
        <f>SUM(BK174:BK175)</f>
        <v>0</v>
      </c>
    </row>
    <row r="174" s="2" customFormat="1" ht="24.15" customHeight="1">
      <c r="A174" s="39"/>
      <c r="B174" s="40"/>
      <c r="C174" s="205" t="s">
        <v>260</v>
      </c>
      <c r="D174" s="205" t="s">
        <v>133</v>
      </c>
      <c r="E174" s="206" t="s">
        <v>1045</v>
      </c>
      <c r="F174" s="207" t="s">
        <v>1046</v>
      </c>
      <c r="G174" s="208" t="s">
        <v>292</v>
      </c>
      <c r="H174" s="209">
        <v>24.952000000000002</v>
      </c>
      <c r="I174" s="210"/>
      <c r="J174" s="211">
        <f>ROUND(I174*H174,2)</f>
        <v>0</v>
      </c>
      <c r="K174" s="207" t="s">
        <v>137</v>
      </c>
      <c r="L174" s="45"/>
      <c r="M174" s="212" t="s">
        <v>19</v>
      </c>
      <c r="N174" s="213" t="s">
        <v>43</v>
      </c>
      <c r="O174" s="85"/>
      <c r="P174" s="214">
        <f>O174*H174</f>
        <v>0</v>
      </c>
      <c r="Q174" s="214">
        <v>0</v>
      </c>
      <c r="R174" s="214">
        <f>Q174*H174</f>
        <v>0</v>
      </c>
      <c r="S174" s="214">
        <v>0</v>
      </c>
      <c r="T174" s="21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6" t="s">
        <v>138</v>
      </c>
      <c r="AT174" s="216" t="s">
        <v>133</v>
      </c>
      <c r="AU174" s="216" t="s">
        <v>82</v>
      </c>
      <c r="AY174" s="18" t="s">
        <v>131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8" t="s">
        <v>80</v>
      </c>
      <c r="BK174" s="217">
        <f>ROUND(I174*H174,2)</f>
        <v>0</v>
      </c>
      <c r="BL174" s="18" t="s">
        <v>138</v>
      </c>
      <c r="BM174" s="216" t="s">
        <v>1047</v>
      </c>
    </row>
    <row r="175" s="2" customFormat="1">
      <c r="A175" s="39"/>
      <c r="B175" s="40"/>
      <c r="C175" s="41"/>
      <c r="D175" s="218" t="s">
        <v>140</v>
      </c>
      <c r="E175" s="41"/>
      <c r="F175" s="219" t="s">
        <v>1048</v>
      </c>
      <c r="G175" s="41"/>
      <c r="H175" s="41"/>
      <c r="I175" s="220"/>
      <c r="J175" s="41"/>
      <c r="K175" s="41"/>
      <c r="L175" s="45"/>
      <c r="M175" s="269"/>
      <c r="N175" s="270"/>
      <c r="O175" s="271"/>
      <c r="P175" s="271"/>
      <c r="Q175" s="271"/>
      <c r="R175" s="271"/>
      <c r="S175" s="271"/>
      <c r="T175" s="272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140</v>
      </c>
      <c r="AU175" s="18" t="s">
        <v>82</v>
      </c>
    </row>
    <row r="176" s="2" customFormat="1" ht="6.96" customHeight="1">
      <c r="A176" s="39"/>
      <c r="B176" s="60"/>
      <c r="C176" s="61"/>
      <c r="D176" s="61"/>
      <c r="E176" s="61"/>
      <c r="F176" s="61"/>
      <c r="G176" s="61"/>
      <c r="H176" s="61"/>
      <c r="I176" s="61"/>
      <c r="J176" s="61"/>
      <c r="K176" s="61"/>
      <c r="L176" s="45"/>
      <c r="M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</row>
  </sheetData>
  <sheetProtection sheet="1" autoFilter="0" formatColumns="0" formatRows="0" objects="1" scenarios="1" spinCount="100000" saltValue="Hnj2isBPX9v6g0L6axFfjAOKbTm6EDLesvkQVk518WbVQ/Iqe33WNqPmQX1Yksh5vCS7f1WvNEnkga2AZHX9YQ==" hashValue="bVY3lB7IcWiHD53GuLUSp6Co0HmVFw8Qz/YpluqCbuSXJIG9WJsQtD/tGaPlzlkHi9KIH8bS6Gt7pdg7Rf+Xjw==" algorithmName="SHA-512" password="CC35"/>
  <autoFilter ref="C84:K175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="1" customFormat="1" ht="24.96" customHeight="1">
      <c r="B4" s="21"/>
      <c r="D4" s="131" t="s">
        <v>99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Křižovatka Opatovská - Chilská, č. akce 999178, Praha 11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100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1049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23. 4. 2021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1050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ROUND(J90,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ROUND((SUM(BE90:BE184)),  2)</f>
        <v>0</v>
      </c>
      <c r="G33" s="39"/>
      <c r="H33" s="39"/>
      <c r="I33" s="149">
        <v>0.20999999999999999</v>
      </c>
      <c r="J33" s="148">
        <f>ROUND(((SUM(BE90:BE184))*I33),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44</v>
      </c>
      <c r="F34" s="148">
        <f>ROUND((SUM(BF90:BF184)),  2)</f>
        <v>0</v>
      </c>
      <c r="G34" s="39"/>
      <c r="H34" s="39"/>
      <c r="I34" s="149">
        <v>0.14999999999999999</v>
      </c>
      <c r="J34" s="148">
        <f>ROUND(((SUM(BF90:BF184))*I34),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45</v>
      </c>
      <c r="F35" s="148">
        <f>ROUND((SUM(BG90:BG184)),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46</v>
      </c>
      <c r="F36" s="148">
        <f>ROUND((SUM(BH90:BH184)),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47</v>
      </c>
      <c r="F37" s="148">
        <f>ROUND((SUM(BI90:BI184)),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102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Křižovatka Opatovská - Chilská, č. akce 999178, Praha 11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100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 430 - Úpravy veřejného osvětlení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Křižovatka ulic Opatovská - Chilská</v>
      </c>
      <c r="G52" s="41"/>
      <c r="H52" s="41"/>
      <c r="I52" s="33" t="s">
        <v>23</v>
      </c>
      <c r="J52" s="73" t="str">
        <f>IF(J12="","",J12)</f>
        <v>23. 4. 2021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TSK hlavního města Prahy, a.s.</v>
      </c>
      <c r="G54" s="41"/>
      <c r="H54" s="41"/>
      <c r="I54" s="33" t="s">
        <v>31</v>
      </c>
      <c r="J54" s="37" t="str">
        <f>E21</f>
        <v>Jan Bouška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103</v>
      </c>
      <c r="D57" s="163"/>
      <c r="E57" s="163"/>
      <c r="F57" s="163"/>
      <c r="G57" s="163"/>
      <c r="H57" s="163"/>
      <c r="I57" s="163"/>
      <c r="J57" s="164" t="s">
        <v>104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J90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105</v>
      </c>
    </row>
    <row r="60" s="9" customFormat="1" ht="24.96" customHeight="1">
      <c r="A60" s="9"/>
      <c r="B60" s="166"/>
      <c r="C60" s="167"/>
      <c r="D60" s="168" t="s">
        <v>106</v>
      </c>
      <c r="E60" s="169"/>
      <c r="F60" s="169"/>
      <c r="G60" s="169"/>
      <c r="H60" s="169"/>
      <c r="I60" s="169"/>
      <c r="J60" s="170">
        <f>J91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107</v>
      </c>
      <c r="E61" s="175"/>
      <c r="F61" s="175"/>
      <c r="G61" s="175"/>
      <c r="H61" s="175"/>
      <c r="I61" s="175"/>
      <c r="J61" s="176">
        <f>J92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108</v>
      </c>
      <c r="E62" s="175"/>
      <c r="F62" s="175"/>
      <c r="G62" s="175"/>
      <c r="H62" s="175"/>
      <c r="I62" s="175"/>
      <c r="J62" s="176">
        <f>J119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113</v>
      </c>
      <c r="E63" s="175"/>
      <c r="F63" s="175"/>
      <c r="G63" s="175"/>
      <c r="H63" s="175"/>
      <c r="I63" s="175"/>
      <c r="J63" s="176">
        <f>J129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66"/>
      <c r="C64" s="167"/>
      <c r="D64" s="168" t="s">
        <v>1051</v>
      </c>
      <c r="E64" s="169"/>
      <c r="F64" s="169"/>
      <c r="G64" s="169"/>
      <c r="H64" s="169"/>
      <c r="I64" s="169"/>
      <c r="J64" s="170">
        <f>J132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72"/>
      <c r="C65" s="173"/>
      <c r="D65" s="174" t="s">
        <v>1052</v>
      </c>
      <c r="E65" s="175"/>
      <c r="F65" s="175"/>
      <c r="G65" s="175"/>
      <c r="H65" s="175"/>
      <c r="I65" s="175"/>
      <c r="J65" s="176">
        <f>J133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66"/>
      <c r="C66" s="167"/>
      <c r="D66" s="168" t="s">
        <v>114</v>
      </c>
      <c r="E66" s="169"/>
      <c r="F66" s="169"/>
      <c r="G66" s="169"/>
      <c r="H66" s="169"/>
      <c r="I66" s="169"/>
      <c r="J66" s="170">
        <f>J144</f>
        <v>0</v>
      </c>
      <c r="K66" s="167"/>
      <c r="L66" s="17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72"/>
      <c r="C67" s="173"/>
      <c r="D67" s="174" t="s">
        <v>1053</v>
      </c>
      <c r="E67" s="175"/>
      <c r="F67" s="175"/>
      <c r="G67" s="175"/>
      <c r="H67" s="175"/>
      <c r="I67" s="175"/>
      <c r="J67" s="176">
        <f>J145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72"/>
      <c r="C68" s="173"/>
      <c r="D68" s="174" t="s">
        <v>1054</v>
      </c>
      <c r="E68" s="175"/>
      <c r="F68" s="175"/>
      <c r="G68" s="175"/>
      <c r="H68" s="175"/>
      <c r="I68" s="175"/>
      <c r="J68" s="176">
        <f>J170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72"/>
      <c r="C69" s="173"/>
      <c r="D69" s="174" t="s">
        <v>115</v>
      </c>
      <c r="E69" s="175"/>
      <c r="F69" s="175"/>
      <c r="G69" s="175"/>
      <c r="H69" s="175"/>
      <c r="I69" s="175"/>
      <c r="J69" s="176">
        <f>J179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66"/>
      <c r="C70" s="167"/>
      <c r="D70" s="168" t="s">
        <v>1055</v>
      </c>
      <c r="E70" s="169"/>
      <c r="F70" s="169"/>
      <c r="G70" s="169"/>
      <c r="H70" s="169"/>
      <c r="I70" s="169"/>
      <c r="J70" s="170">
        <f>J182</f>
        <v>0</v>
      </c>
      <c r="K70" s="167"/>
      <c r="L70" s="17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2" customFormat="1" ht="21.84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6.96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="2" customFormat="1" ht="6.96" customHeight="1">
      <c r="A76" s="39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24.96" customHeight="1">
      <c r="A77" s="39"/>
      <c r="B77" s="40"/>
      <c r="C77" s="24" t="s">
        <v>116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6.5" customHeight="1">
      <c r="A80" s="39"/>
      <c r="B80" s="40"/>
      <c r="C80" s="41"/>
      <c r="D80" s="41"/>
      <c r="E80" s="161" t="str">
        <f>E7</f>
        <v>Křižovatka Opatovská - Chilská, č. akce 999178, Praha 11</v>
      </c>
      <c r="F80" s="33"/>
      <c r="G80" s="33"/>
      <c r="H80" s="33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2" customHeight="1">
      <c r="A81" s="39"/>
      <c r="B81" s="40"/>
      <c r="C81" s="33" t="s">
        <v>100</v>
      </c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6.5" customHeight="1">
      <c r="A82" s="39"/>
      <c r="B82" s="40"/>
      <c r="C82" s="41"/>
      <c r="D82" s="41"/>
      <c r="E82" s="70" t="str">
        <f>E9</f>
        <v>SO 430 - Úpravy veřejného osvětlení</v>
      </c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21</v>
      </c>
      <c r="D84" s="41"/>
      <c r="E84" s="41"/>
      <c r="F84" s="28" t="str">
        <f>F12</f>
        <v>Křižovatka ulic Opatovská - Chilská</v>
      </c>
      <c r="G84" s="41"/>
      <c r="H84" s="41"/>
      <c r="I84" s="33" t="s">
        <v>23</v>
      </c>
      <c r="J84" s="73" t="str">
        <f>IF(J12="","",J12)</f>
        <v>23. 4. 2021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6.96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5.15" customHeight="1">
      <c r="A86" s="39"/>
      <c r="B86" s="40"/>
      <c r="C86" s="33" t="s">
        <v>25</v>
      </c>
      <c r="D86" s="41"/>
      <c r="E86" s="41"/>
      <c r="F86" s="28" t="str">
        <f>E15</f>
        <v>TSK hlavního města Prahy, a.s.</v>
      </c>
      <c r="G86" s="41"/>
      <c r="H86" s="41"/>
      <c r="I86" s="33" t="s">
        <v>31</v>
      </c>
      <c r="J86" s="37" t="str">
        <f>E21</f>
        <v>Jan Bouška</v>
      </c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5.15" customHeight="1">
      <c r="A87" s="39"/>
      <c r="B87" s="40"/>
      <c r="C87" s="33" t="s">
        <v>29</v>
      </c>
      <c r="D87" s="41"/>
      <c r="E87" s="41"/>
      <c r="F87" s="28" t="str">
        <f>IF(E18="","",E18)</f>
        <v>Vyplň údaj</v>
      </c>
      <c r="G87" s="41"/>
      <c r="H87" s="41"/>
      <c r="I87" s="33" t="s">
        <v>34</v>
      </c>
      <c r="J87" s="37" t="str">
        <f>E24</f>
        <v xml:space="preserve"> 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0.32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11" customFormat="1" ht="29.28" customHeight="1">
      <c r="A89" s="178"/>
      <c r="B89" s="179"/>
      <c r="C89" s="180" t="s">
        <v>117</v>
      </c>
      <c r="D89" s="181" t="s">
        <v>57</v>
      </c>
      <c r="E89" s="181" t="s">
        <v>53</v>
      </c>
      <c r="F89" s="181" t="s">
        <v>54</v>
      </c>
      <c r="G89" s="181" t="s">
        <v>118</v>
      </c>
      <c r="H89" s="181" t="s">
        <v>119</v>
      </c>
      <c r="I89" s="181" t="s">
        <v>120</v>
      </c>
      <c r="J89" s="181" t="s">
        <v>104</v>
      </c>
      <c r="K89" s="182" t="s">
        <v>121</v>
      </c>
      <c r="L89" s="183"/>
      <c r="M89" s="93" t="s">
        <v>19</v>
      </c>
      <c r="N89" s="94" t="s">
        <v>42</v>
      </c>
      <c r="O89" s="94" t="s">
        <v>122</v>
      </c>
      <c r="P89" s="94" t="s">
        <v>123</v>
      </c>
      <c r="Q89" s="94" t="s">
        <v>124</v>
      </c>
      <c r="R89" s="94" t="s">
        <v>125</v>
      </c>
      <c r="S89" s="94" t="s">
        <v>126</v>
      </c>
      <c r="T89" s="95" t="s">
        <v>127</v>
      </c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</row>
    <row r="90" s="2" customFormat="1" ht="22.8" customHeight="1">
      <c r="A90" s="39"/>
      <c r="B90" s="40"/>
      <c r="C90" s="100" t="s">
        <v>128</v>
      </c>
      <c r="D90" s="41"/>
      <c r="E90" s="41"/>
      <c r="F90" s="41"/>
      <c r="G90" s="41"/>
      <c r="H90" s="41"/>
      <c r="I90" s="41"/>
      <c r="J90" s="184">
        <f>BK90</f>
        <v>0</v>
      </c>
      <c r="K90" s="41"/>
      <c r="L90" s="45"/>
      <c r="M90" s="96"/>
      <c r="N90" s="185"/>
      <c r="O90" s="97"/>
      <c r="P90" s="186">
        <f>P91+P132+P144+P182</f>
        <v>0</v>
      </c>
      <c r="Q90" s="97"/>
      <c r="R90" s="186">
        <f>R91+R132+R144+R182</f>
        <v>24.094223600000003</v>
      </c>
      <c r="S90" s="97"/>
      <c r="T90" s="187">
        <f>T91+T132+T144+T182</f>
        <v>0.044999999999999998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71</v>
      </c>
      <c r="AU90" s="18" t="s">
        <v>105</v>
      </c>
      <c r="BK90" s="188">
        <f>BK91+BK132+BK144+BK182</f>
        <v>0</v>
      </c>
    </row>
    <row r="91" s="12" customFormat="1" ht="25.92" customHeight="1">
      <c r="A91" s="12"/>
      <c r="B91" s="189"/>
      <c r="C91" s="190"/>
      <c r="D91" s="191" t="s">
        <v>71</v>
      </c>
      <c r="E91" s="192" t="s">
        <v>129</v>
      </c>
      <c r="F91" s="192" t="s">
        <v>130</v>
      </c>
      <c r="G91" s="190"/>
      <c r="H91" s="190"/>
      <c r="I91" s="193"/>
      <c r="J91" s="194">
        <f>BK91</f>
        <v>0</v>
      </c>
      <c r="K91" s="190"/>
      <c r="L91" s="195"/>
      <c r="M91" s="196"/>
      <c r="N91" s="197"/>
      <c r="O91" s="197"/>
      <c r="P91" s="198">
        <f>P92+P119+P129</f>
        <v>0</v>
      </c>
      <c r="Q91" s="197"/>
      <c r="R91" s="198">
        <f>R92+R119+R129</f>
        <v>23.827073600000002</v>
      </c>
      <c r="S91" s="197"/>
      <c r="T91" s="199">
        <f>T92+T119+T129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80</v>
      </c>
      <c r="AT91" s="201" t="s">
        <v>71</v>
      </c>
      <c r="AU91" s="201" t="s">
        <v>72</v>
      </c>
      <c r="AY91" s="200" t="s">
        <v>131</v>
      </c>
      <c r="BK91" s="202">
        <f>BK92+BK119+BK129</f>
        <v>0</v>
      </c>
    </row>
    <row r="92" s="12" customFormat="1" ht="22.8" customHeight="1">
      <c r="A92" s="12"/>
      <c r="B92" s="189"/>
      <c r="C92" s="190"/>
      <c r="D92" s="191" t="s">
        <v>71</v>
      </c>
      <c r="E92" s="203" t="s">
        <v>80</v>
      </c>
      <c r="F92" s="203" t="s">
        <v>132</v>
      </c>
      <c r="G92" s="190"/>
      <c r="H92" s="190"/>
      <c r="I92" s="193"/>
      <c r="J92" s="204">
        <f>BK92</f>
        <v>0</v>
      </c>
      <c r="K92" s="190"/>
      <c r="L92" s="195"/>
      <c r="M92" s="196"/>
      <c r="N92" s="197"/>
      <c r="O92" s="197"/>
      <c r="P92" s="198">
        <f>SUM(P93:P118)</f>
        <v>0</v>
      </c>
      <c r="Q92" s="197"/>
      <c r="R92" s="198">
        <f>SUM(R93:R118)</f>
        <v>0</v>
      </c>
      <c r="S92" s="197"/>
      <c r="T92" s="199">
        <f>SUM(T93:T118)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80</v>
      </c>
      <c r="AT92" s="201" t="s">
        <v>71</v>
      </c>
      <c r="AU92" s="201" t="s">
        <v>80</v>
      </c>
      <c r="AY92" s="200" t="s">
        <v>131</v>
      </c>
      <c r="BK92" s="202">
        <f>SUM(BK93:BK118)</f>
        <v>0</v>
      </c>
    </row>
    <row r="93" s="2" customFormat="1" ht="24.15" customHeight="1">
      <c r="A93" s="39"/>
      <c r="B93" s="40"/>
      <c r="C93" s="205" t="s">
        <v>80</v>
      </c>
      <c r="D93" s="205" t="s">
        <v>133</v>
      </c>
      <c r="E93" s="206" t="s">
        <v>1056</v>
      </c>
      <c r="F93" s="207" t="s">
        <v>1057</v>
      </c>
      <c r="G93" s="208" t="s">
        <v>220</v>
      </c>
      <c r="H93" s="209">
        <v>3.8399999999999999</v>
      </c>
      <c r="I93" s="210"/>
      <c r="J93" s="211">
        <f>ROUND(I93*H93,2)</f>
        <v>0</v>
      </c>
      <c r="K93" s="207" t="s">
        <v>137</v>
      </c>
      <c r="L93" s="45"/>
      <c r="M93" s="212" t="s">
        <v>19</v>
      </c>
      <c r="N93" s="213" t="s">
        <v>43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138</v>
      </c>
      <c r="AT93" s="216" t="s">
        <v>133</v>
      </c>
      <c r="AU93" s="216" t="s">
        <v>82</v>
      </c>
      <c r="AY93" s="18" t="s">
        <v>131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80</v>
      </c>
      <c r="BK93" s="217">
        <f>ROUND(I93*H93,2)</f>
        <v>0</v>
      </c>
      <c r="BL93" s="18" t="s">
        <v>138</v>
      </c>
      <c r="BM93" s="216" t="s">
        <v>1058</v>
      </c>
    </row>
    <row r="94" s="2" customFormat="1">
      <c r="A94" s="39"/>
      <c r="B94" s="40"/>
      <c r="C94" s="41"/>
      <c r="D94" s="218" t="s">
        <v>140</v>
      </c>
      <c r="E94" s="41"/>
      <c r="F94" s="219" t="s">
        <v>1059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140</v>
      </c>
      <c r="AU94" s="18" t="s">
        <v>82</v>
      </c>
    </row>
    <row r="95" s="14" customFormat="1">
      <c r="A95" s="14"/>
      <c r="B95" s="233"/>
      <c r="C95" s="234"/>
      <c r="D95" s="218" t="s">
        <v>142</v>
      </c>
      <c r="E95" s="235" t="s">
        <v>19</v>
      </c>
      <c r="F95" s="236" t="s">
        <v>1060</v>
      </c>
      <c r="G95" s="234"/>
      <c r="H95" s="237">
        <v>3.8399999999999999</v>
      </c>
      <c r="I95" s="238"/>
      <c r="J95" s="234"/>
      <c r="K95" s="234"/>
      <c r="L95" s="239"/>
      <c r="M95" s="240"/>
      <c r="N95" s="241"/>
      <c r="O95" s="241"/>
      <c r="P95" s="241"/>
      <c r="Q95" s="241"/>
      <c r="R95" s="241"/>
      <c r="S95" s="241"/>
      <c r="T95" s="242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3" t="s">
        <v>142</v>
      </c>
      <c r="AU95" s="243" t="s">
        <v>82</v>
      </c>
      <c r="AV95" s="14" t="s">
        <v>82</v>
      </c>
      <c r="AW95" s="14" t="s">
        <v>33</v>
      </c>
      <c r="AX95" s="14" t="s">
        <v>80</v>
      </c>
      <c r="AY95" s="243" t="s">
        <v>131</v>
      </c>
    </row>
    <row r="96" s="2" customFormat="1" ht="37.8" customHeight="1">
      <c r="A96" s="39"/>
      <c r="B96" s="40"/>
      <c r="C96" s="205" t="s">
        <v>82</v>
      </c>
      <c r="D96" s="205" t="s">
        <v>133</v>
      </c>
      <c r="E96" s="206" t="s">
        <v>231</v>
      </c>
      <c r="F96" s="207" t="s">
        <v>1061</v>
      </c>
      <c r="G96" s="208" t="s">
        <v>220</v>
      </c>
      <c r="H96" s="209">
        <v>26</v>
      </c>
      <c r="I96" s="210"/>
      <c r="J96" s="211">
        <f>ROUND(I96*H96,2)</f>
        <v>0</v>
      </c>
      <c r="K96" s="207" t="s">
        <v>137</v>
      </c>
      <c r="L96" s="45"/>
      <c r="M96" s="212" t="s">
        <v>19</v>
      </c>
      <c r="N96" s="213" t="s">
        <v>43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138</v>
      </c>
      <c r="AT96" s="216" t="s">
        <v>133</v>
      </c>
      <c r="AU96" s="216" t="s">
        <v>82</v>
      </c>
      <c r="AY96" s="18" t="s">
        <v>131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80</v>
      </c>
      <c r="BK96" s="217">
        <f>ROUND(I96*H96,2)</f>
        <v>0</v>
      </c>
      <c r="BL96" s="18" t="s">
        <v>138</v>
      </c>
      <c r="BM96" s="216" t="s">
        <v>1062</v>
      </c>
    </row>
    <row r="97" s="2" customFormat="1">
      <c r="A97" s="39"/>
      <c r="B97" s="40"/>
      <c r="C97" s="41"/>
      <c r="D97" s="218" t="s">
        <v>140</v>
      </c>
      <c r="E97" s="41"/>
      <c r="F97" s="219" t="s">
        <v>234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140</v>
      </c>
      <c r="AU97" s="18" t="s">
        <v>82</v>
      </c>
    </row>
    <row r="98" s="14" customFormat="1">
      <c r="A98" s="14"/>
      <c r="B98" s="233"/>
      <c r="C98" s="234"/>
      <c r="D98" s="218" t="s">
        <v>142</v>
      </c>
      <c r="E98" s="235" t="s">
        <v>19</v>
      </c>
      <c r="F98" s="236" t="s">
        <v>1063</v>
      </c>
      <c r="G98" s="234"/>
      <c r="H98" s="237">
        <v>26</v>
      </c>
      <c r="I98" s="238"/>
      <c r="J98" s="234"/>
      <c r="K98" s="234"/>
      <c r="L98" s="239"/>
      <c r="M98" s="240"/>
      <c r="N98" s="241"/>
      <c r="O98" s="241"/>
      <c r="P98" s="241"/>
      <c r="Q98" s="241"/>
      <c r="R98" s="241"/>
      <c r="S98" s="241"/>
      <c r="T98" s="242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3" t="s">
        <v>142</v>
      </c>
      <c r="AU98" s="243" t="s">
        <v>82</v>
      </c>
      <c r="AV98" s="14" t="s">
        <v>82</v>
      </c>
      <c r="AW98" s="14" t="s">
        <v>33</v>
      </c>
      <c r="AX98" s="14" t="s">
        <v>80</v>
      </c>
      <c r="AY98" s="243" t="s">
        <v>131</v>
      </c>
    </row>
    <row r="99" s="2" customFormat="1" ht="37.8" customHeight="1">
      <c r="A99" s="39"/>
      <c r="B99" s="40"/>
      <c r="C99" s="205" t="s">
        <v>152</v>
      </c>
      <c r="D99" s="205" t="s">
        <v>133</v>
      </c>
      <c r="E99" s="206" t="s">
        <v>1064</v>
      </c>
      <c r="F99" s="207" t="s">
        <v>1065</v>
      </c>
      <c r="G99" s="208" t="s">
        <v>220</v>
      </c>
      <c r="H99" s="209">
        <v>30</v>
      </c>
      <c r="I99" s="210"/>
      <c r="J99" s="211">
        <f>ROUND(I99*H99,2)</f>
        <v>0</v>
      </c>
      <c r="K99" s="207" t="s">
        <v>137</v>
      </c>
      <c r="L99" s="45"/>
      <c r="M99" s="212" t="s">
        <v>19</v>
      </c>
      <c r="N99" s="213" t="s">
        <v>43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138</v>
      </c>
      <c r="AT99" s="216" t="s">
        <v>133</v>
      </c>
      <c r="AU99" s="216" t="s">
        <v>82</v>
      </c>
      <c r="AY99" s="18" t="s">
        <v>131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80</v>
      </c>
      <c r="BK99" s="217">
        <f>ROUND(I99*H99,2)</f>
        <v>0</v>
      </c>
      <c r="BL99" s="18" t="s">
        <v>138</v>
      </c>
      <c r="BM99" s="216" t="s">
        <v>1066</v>
      </c>
    </row>
    <row r="100" s="2" customFormat="1">
      <c r="A100" s="39"/>
      <c r="B100" s="40"/>
      <c r="C100" s="41"/>
      <c r="D100" s="218" t="s">
        <v>140</v>
      </c>
      <c r="E100" s="41"/>
      <c r="F100" s="219" t="s">
        <v>1067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140</v>
      </c>
      <c r="AU100" s="18" t="s">
        <v>82</v>
      </c>
    </row>
    <row r="101" s="14" customFormat="1">
      <c r="A101" s="14"/>
      <c r="B101" s="233"/>
      <c r="C101" s="234"/>
      <c r="D101" s="218" t="s">
        <v>142</v>
      </c>
      <c r="E101" s="235" t="s">
        <v>19</v>
      </c>
      <c r="F101" s="236" t="s">
        <v>1068</v>
      </c>
      <c r="G101" s="234"/>
      <c r="H101" s="237">
        <v>30</v>
      </c>
      <c r="I101" s="238"/>
      <c r="J101" s="234"/>
      <c r="K101" s="234"/>
      <c r="L101" s="239"/>
      <c r="M101" s="240"/>
      <c r="N101" s="241"/>
      <c r="O101" s="241"/>
      <c r="P101" s="241"/>
      <c r="Q101" s="241"/>
      <c r="R101" s="241"/>
      <c r="S101" s="241"/>
      <c r="T101" s="242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3" t="s">
        <v>142</v>
      </c>
      <c r="AU101" s="243" t="s">
        <v>82</v>
      </c>
      <c r="AV101" s="14" t="s">
        <v>82</v>
      </c>
      <c r="AW101" s="14" t="s">
        <v>33</v>
      </c>
      <c r="AX101" s="14" t="s">
        <v>80</v>
      </c>
      <c r="AY101" s="243" t="s">
        <v>131</v>
      </c>
    </row>
    <row r="102" s="2" customFormat="1" ht="24.15" customHeight="1">
      <c r="A102" s="39"/>
      <c r="B102" s="40"/>
      <c r="C102" s="205" t="s">
        <v>138</v>
      </c>
      <c r="D102" s="205" t="s">
        <v>133</v>
      </c>
      <c r="E102" s="206" t="s">
        <v>1069</v>
      </c>
      <c r="F102" s="207" t="s">
        <v>1070</v>
      </c>
      <c r="G102" s="208" t="s">
        <v>220</v>
      </c>
      <c r="H102" s="209">
        <v>1.2</v>
      </c>
      <c r="I102" s="210"/>
      <c r="J102" s="211">
        <f>ROUND(I102*H102,2)</f>
        <v>0</v>
      </c>
      <c r="K102" s="207" t="s">
        <v>137</v>
      </c>
      <c r="L102" s="45"/>
      <c r="M102" s="212" t="s">
        <v>19</v>
      </c>
      <c r="N102" s="213" t="s">
        <v>43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138</v>
      </c>
      <c r="AT102" s="216" t="s">
        <v>133</v>
      </c>
      <c r="AU102" s="216" t="s">
        <v>82</v>
      </c>
      <c r="AY102" s="18" t="s">
        <v>131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80</v>
      </c>
      <c r="BK102" s="217">
        <f>ROUND(I102*H102,2)</f>
        <v>0</v>
      </c>
      <c r="BL102" s="18" t="s">
        <v>138</v>
      </c>
      <c r="BM102" s="216" t="s">
        <v>1071</v>
      </c>
    </row>
    <row r="103" s="2" customFormat="1">
      <c r="A103" s="39"/>
      <c r="B103" s="40"/>
      <c r="C103" s="41"/>
      <c r="D103" s="218" t="s">
        <v>140</v>
      </c>
      <c r="E103" s="41"/>
      <c r="F103" s="219" t="s">
        <v>1072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140</v>
      </c>
      <c r="AU103" s="18" t="s">
        <v>82</v>
      </c>
    </row>
    <row r="104" s="14" customFormat="1">
      <c r="A104" s="14"/>
      <c r="B104" s="233"/>
      <c r="C104" s="234"/>
      <c r="D104" s="218" t="s">
        <v>142</v>
      </c>
      <c r="E104" s="235" t="s">
        <v>19</v>
      </c>
      <c r="F104" s="236" t="s">
        <v>1073</v>
      </c>
      <c r="G104" s="234"/>
      <c r="H104" s="237">
        <v>0.80000000000000004</v>
      </c>
      <c r="I104" s="238"/>
      <c r="J104" s="234"/>
      <c r="K104" s="234"/>
      <c r="L104" s="239"/>
      <c r="M104" s="240"/>
      <c r="N104" s="241"/>
      <c r="O104" s="241"/>
      <c r="P104" s="241"/>
      <c r="Q104" s="241"/>
      <c r="R104" s="241"/>
      <c r="S104" s="241"/>
      <c r="T104" s="242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3" t="s">
        <v>142</v>
      </c>
      <c r="AU104" s="243" t="s">
        <v>82</v>
      </c>
      <c r="AV104" s="14" t="s">
        <v>82</v>
      </c>
      <c r="AW104" s="14" t="s">
        <v>33</v>
      </c>
      <c r="AX104" s="14" t="s">
        <v>80</v>
      </c>
      <c r="AY104" s="243" t="s">
        <v>131</v>
      </c>
    </row>
    <row r="105" s="14" customFormat="1">
      <c r="A105" s="14"/>
      <c r="B105" s="233"/>
      <c r="C105" s="234"/>
      <c r="D105" s="218" t="s">
        <v>142</v>
      </c>
      <c r="E105" s="234"/>
      <c r="F105" s="236" t="s">
        <v>1074</v>
      </c>
      <c r="G105" s="234"/>
      <c r="H105" s="237">
        <v>1.2</v>
      </c>
      <c r="I105" s="238"/>
      <c r="J105" s="234"/>
      <c r="K105" s="234"/>
      <c r="L105" s="239"/>
      <c r="M105" s="240"/>
      <c r="N105" s="241"/>
      <c r="O105" s="241"/>
      <c r="P105" s="241"/>
      <c r="Q105" s="241"/>
      <c r="R105" s="241"/>
      <c r="S105" s="241"/>
      <c r="T105" s="242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3" t="s">
        <v>142</v>
      </c>
      <c r="AU105" s="243" t="s">
        <v>82</v>
      </c>
      <c r="AV105" s="14" t="s">
        <v>82</v>
      </c>
      <c r="AW105" s="14" t="s">
        <v>4</v>
      </c>
      <c r="AX105" s="14" t="s">
        <v>80</v>
      </c>
      <c r="AY105" s="243" t="s">
        <v>131</v>
      </c>
    </row>
    <row r="106" s="2" customFormat="1" ht="37.8" customHeight="1">
      <c r="A106" s="39"/>
      <c r="B106" s="40"/>
      <c r="C106" s="205" t="s">
        <v>162</v>
      </c>
      <c r="D106" s="205" t="s">
        <v>133</v>
      </c>
      <c r="E106" s="206" t="s">
        <v>276</v>
      </c>
      <c r="F106" s="207" t="s">
        <v>277</v>
      </c>
      <c r="G106" s="208" t="s">
        <v>220</v>
      </c>
      <c r="H106" s="209">
        <v>25</v>
      </c>
      <c r="I106" s="210"/>
      <c r="J106" s="211">
        <f>ROUND(I106*H106,2)</f>
        <v>0</v>
      </c>
      <c r="K106" s="207" t="s">
        <v>19</v>
      </c>
      <c r="L106" s="45"/>
      <c r="M106" s="212" t="s">
        <v>19</v>
      </c>
      <c r="N106" s="213" t="s">
        <v>43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138</v>
      </c>
      <c r="AT106" s="216" t="s">
        <v>133</v>
      </c>
      <c r="AU106" s="216" t="s">
        <v>82</v>
      </c>
      <c r="AY106" s="18" t="s">
        <v>131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80</v>
      </c>
      <c r="BK106" s="217">
        <f>ROUND(I106*H106,2)</f>
        <v>0</v>
      </c>
      <c r="BL106" s="18" t="s">
        <v>138</v>
      </c>
      <c r="BM106" s="216" t="s">
        <v>1075</v>
      </c>
    </row>
    <row r="107" s="2" customFormat="1">
      <c r="A107" s="39"/>
      <c r="B107" s="40"/>
      <c r="C107" s="41"/>
      <c r="D107" s="218" t="s">
        <v>140</v>
      </c>
      <c r="E107" s="41"/>
      <c r="F107" s="219" t="s">
        <v>279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140</v>
      </c>
      <c r="AU107" s="18" t="s">
        <v>82</v>
      </c>
    </row>
    <row r="108" s="14" customFormat="1">
      <c r="A108" s="14"/>
      <c r="B108" s="233"/>
      <c r="C108" s="234"/>
      <c r="D108" s="218" t="s">
        <v>142</v>
      </c>
      <c r="E108" s="235" t="s">
        <v>19</v>
      </c>
      <c r="F108" s="236" t="s">
        <v>288</v>
      </c>
      <c r="G108" s="234"/>
      <c r="H108" s="237">
        <v>25</v>
      </c>
      <c r="I108" s="238"/>
      <c r="J108" s="234"/>
      <c r="K108" s="234"/>
      <c r="L108" s="239"/>
      <c r="M108" s="240"/>
      <c r="N108" s="241"/>
      <c r="O108" s="241"/>
      <c r="P108" s="241"/>
      <c r="Q108" s="241"/>
      <c r="R108" s="241"/>
      <c r="S108" s="241"/>
      <c r="T108" s="242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3" t="s">
        <v>142</v>
      </c>
      <c r="AU108" s="243" t="s">
        <v>82</v>
      </c>
      <c r="AV108" s="14" t="s">
        <v>82</v>
      </c>
      <c r="AW108" s="14" t="s">
        <v>33</v>
      </c>
      <c r="AX108" s="14" t="s">
        <v>72</v>
      </c>
      <c r="AY108" s="243" t="s">
        <v>131</v>
      </c>
    </row>
    <row r="109" s="2" customFormat="1" ht="24.15" customHeight="1">
      <c r="A109" s="39"/>
      <c r="B109" s="40"/>
      <c r="C109" s="205" t="s">
        <v>170</v>
      </c>
      <c r="D109" s="205" t="s">
        <v>133</v>
      </c>
      <c r="E109" s="206" t="s">
        <v>296</v>
      </c>
      <c r="F109" s="207" t="s">
        <v>297</v>
      </c>
      <c r="G109" s="208" t="s">
        <v>292</v>
      </c>
      <c r="H109" s="209">
        <v>45</v>
      </c>
      <c r="I109" s="210"/>
      <c r="J109" s="211">
        <f>ROUND(I109*H109,2)</f>
        <v>0</v>
      </c>
      <c r="K109" s="207" t="s">
        <v>137</v>
      </c>
      <c r="L109" s="45"/>
      <c r="M109" s="212" t="s">
        <v>19</v>
      </c>
      <c r="N109" s="213" t="s">
        <v>43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138</v>
      </c>
      <c r="AT109" s="216" t="s">
        <v>133</v>
      </c>
      <c r="AU109" s="216" t="s">
        <v>82</v>
      </c>
      <c r="AY109" s="18" t="s">
        <v>131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80</v>
      </c>
      <c r="BK109" s="217">
        <f>ROUND(I109*H109,2)</f>
        <v>0</v>
      </c>
      <c r="BL109" s="18" t="s">
        <v>138</v>
      </c>
      <c r="BM109" s="216" t="s">
        <v>1076</v>
      </c>
    </row>
    <row r="110" s="2" customFormat="1">
      <c r="A110" s="39"/>
      <c r="B110" s="40"/>
      <c r="C110" s="41"/>
      <c r="D110" s="218" t="s">
        <v>140</v>
      </c>
      <c r="E110" s="41"/>
      <c r="F110" s="219" t="s">
        <v>299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140</v>
      </c>
      <c r="AU110" s="18" t="s">
        <v>82</v>
      </c>
    </row>
    <row r="111" s="14" customFormat="1">
      <c r="A111" s="14"/>
      <c r="B111" s="233"/>
      <c r="C111" s="234"/>
      <c r="D111" s="218" t="s">
        <v>142</v>
      </c>
      <c r="E111" s="235" t="s">
        <v>19</v>
      </c>
      <c r="F111" s="236" t="s">
        <v>288</v>
      </c>
      <c r="G111" s="234"/>
      <c r="H111" s="237">
        <v>25</v>
      </c>
      <c r="I111" s="238"/>
      <c r="J111" s="234"/>
      <c r="K111" s="234"/>
      <c r="L111" s="239"/>
      <c r="M111" s="240"/>
      <c r="N111" s="241"/>
      <c r="O111" s="241"/>
      <c r="P111" s="241"/>
      <c r="Q111" s="241"/>
      <c r="R111" s="241"/>
      <c r="S111" s="241"/>
      <c r="T111" s="242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3" t="s">
        <v>142</v>
      </c>
      <c r="AU111" s="243" t="s">
        <v>82</v>
      </c>
      <c r="AV111" s="14" t="s">
        <v>82</v>
      </c>
      <c r="AW111" s="14" t="s">
        <v>33</v>
      </c>
      <c r="AX111" s="14" t="s">
        <v>72</v>
      </c>
      <c r="AY111" s="243" t="s">
        <v>131</v>
      </c>
    </row>
    <row r="112" s="14" customFormat="1">
      <c r="A112" s="14"/>
      <c r="B112" s="233"/>
      <c r="C112" s="234"/>
      <c r="D112" s="218" t="s">
        <v>142</v>
      </c>
      <c r="E112" s="234"/>
      <c r="F112" s="236" t="s">
        <v>1077</v>
      </c>
      <c r="G112" s="234"/>
      <c r="H112" s="237">
        <v>45</v>
      </c>
      <c r="I112" s="238"/>
      <c r="J112" s="234"/>
      <c r="K112" s="234"/>
      <c r="L112" s="239"/>
      <c r="M112" s="240"/>
      <c r="N112" s="241"/>
      <c r="O112" s="241"/>
      <c r="P112" s="241"/>
      <c r="Q112" s="241"/>
      <c r="R112" s="241"/>
      <c r="S112" s="241"/>
      <c r="T112" s="242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3" t="s">
        <v>142</v>
      </c>
      <c r="AU112" s="243" t="s">
        <v>82</v>
      </c>
      <c r="AV112" s="14" t="s">
        <v>82</v>
      </c>
      <c r="AW112" s="14" t="s">
        <v>4</v>
      </c>
      <c r="AX112" s="14" t="s">
        <v>80</v>
      </c>
      <c r="AY112" s="243" t="s">
        <v>131</v>
      </c>
    </row>
    <row r="113" s="2" customFormat="1" ht="24.15" customHeight="1">
      <c r="A113" s="39"/>
      <c r="B113" s="40"/>
      <c r="C113" s="205" t="s">
        <v>176</v>
      </c>
      <c r="D113" s="205" t="s">
        <v>133</v>
      </c>
      <c r="E113" s="206" t="s">
        <v>1078</v>
      </c>
      <c r="F113" s="207" t="s">
        <v>1079</v>
      </c>
      <c r="G113" s="208" t="s">
        <v>220</v>
      </c>
      <c r="H113" s="209">
        <v>56</v>
      </c>
      <c r="I113" s="210"/>
      <c r="J113" s="211">
        <f>ROUND(I113*H113,2)</f>
        <v>0</v>
      </c>
      <c r="K113" s="207" t="s">
        <v>137</v>
      </c>
      <c r="L113" s="45"/>
      <c r="M113" s="212" t="s">
        <v>19</v>
      </c>
      <c r="N113" s="213" t="s">
        <v>43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138</v>
      </c>
      <c r="AT113" s="216" t="s">
        <v>133</v>
      </c>
      <c r="AU113" s="216" t="s">
        <v>82</v>
      </c>
      <c r="AY113" s="18" t="s">
        <v>131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80</v>
      </c>
      <c r="BK113" s="217">
        <f>ROUND(I113*H113,2)</f>
        <v>0</v>
      </c>
      <c r="BL113" s="18" t="s">
        <v>138</v>
      </c>
      <c r="BM113" s="216" t="s">
        <v>1080</v>
      </c>
    </row>
    <row r="114" s="2" customFormat="1">
      <c r="A114" s="39"/>
      <c r="B114" s="40"/>
      <c r="C114" s="41"/>
      <c r="D114" s="218" t="s">
        <v>140</v>
      </c>
      <c r="E114" s="41"/>
      <c r="F114" s="219" t="s">
        <v>1081</v>
      </c>
      <c r="G114" s="41"/>
      <c r="H114" s="41"/>
      <c r="I114" s="220"/>
      <c r="J114" s="41"/>
      <c r="K114" s="41"/>
      <c r="L114" s="45"/>
      <c r="M114" s="221"/>
      <c r="N114" s="222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140</v>
      </c>
      <c r="AU114" s="18" t="s">
        <v>82</v>
      </c>
    </row>
    <row r="115" s="14" customFormat="1">
      <c r="A115" s="14"/>
      <c r="B115" s="233"/>
      <c r="C115" s="234"/>
      <c r="D115" s="218" t="s">
        <v>142</v>
      </c>
      <c r="E115" s="235" t="s">
        <v>19</v>
      </c>
      <c r="F115" s="236" t="s">
        <v>1082</v>
      </c>
      <c r="G115" s="234"/>
      <c r="H115" s="237">
        <v>56</v>
      </c>
      <c r="I115" s="238"/>
      <c r="J115" s="234"/>
      <c r="K115" s="234"/>
      <c r="L115" s="239"/>
      <c r="M115" s="240"/>
      <c r="N115" s="241"/>
      <c r="O115" s="241"/>
      <c r="P115" s="241"/>
      <c r="Q115" s="241"/>
      <c r="R115" s="241"/>
      <c r="S115" s="241"/>
      <c r="T115" s="242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3" t="s">
        <v>142</v>
      </c>
      <c r="AU115" s="243" t="s">
        <v>82</v>
      </c>
      <c r="AV115" s="14" t="s">
        <v>82</v>
      </c>
      <c r="AW115" s="14" t="s">
        <v>33</v>
      </c>
      <c r="AX115" s="14" t="s">
        <v>80</v>
      </c>
      <c r="AY115" s="243" t="s">
        <v>131</v>
      </c>
    </row>
    <row r="116" s="2" customFormat="1" ht="24.15" customHeight="1">
      <c r="A116" s="39"/>
      <c r="B116" s="40"/>
      <c r="C116" s="205" t="s">
        <v>182</v>
      </c>
      <c r="D116" s="205" t="s">
        <v>133</v>
      </c>
      <c r="E116" s="206" t="s">
        <v>1083</v>
      </c>
      <c r="F116" s="207" t="s">
        <v>1084</v>
      </c>
      <c r="G116" s="208" t="s">
        <v>136</v>
      </c>
      <c r="H116" s="209">
        <v>57.5</v>
      </c>
      <c r="I116" s="210"/>
      <c r="J116" s="211">
        <f>ROUND(I116*H116,2)</f>
        <v>0</v>
      </c>
      <c r="K116" s="207" t="s">
        <v>137</v>
      </c>
      <c r="L116" s="45"/>
      <c r="M116" s="212" t="s">
        <v>19</v>
      </c>
      <c r="N116" s="213" t="s">
        <v>43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138</v>
      </c>
      <c r="AT116" s="216" t="s">
        <v>133</v>
      </c>
      <c r="AU116" s="216" t="s">
        <v>82</v>
      </c>
      <c r="AY116" s="18" t="s">
        <v>131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80</v>
      </c>
      <c r="BK116" s="217">
        <f>ROUND(I116*H116,2)</f>
        <v>0</v>
      </c>
      <c r="BL116" s="18" t="s">
        <v>138</v>
      </c>
      <c r="BM116" s="216" t="s">
        <v>1085</v>
      </c>
    </row>
    <row r="117" s="2" customFormat="1">
      <c r="A117" s="39"/>
      <c r="B117" s="40"/>
      <c r="C117" s="41"/>
      <c r="D117" s="218" t="s">
        <v>140</v>
      </c>
      <c r="E117" s="41"/>
      <c r="F117" s="219" t="s">
        <v>1086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140</v>
      </c>
      <c r="AU117" s="18" t="s">
        <v>82</v>
      </c>
    </row>
    <row r="118" s="14" customFormat="1">
      <c r="A118" s="14"/>
      <c r="B118" s="233"/>
      <c r="C118" s="234"/>
      <c r="D118" s="218" t="s">
        <v>142</v>
      </c>
      <c r="E118" s="235" t="s">
        <v>19</v>
      </c>
      <c r="F118" s="236" t="s">
        <v>1087</v>
      </c>
      <c r="G118" s="234"/>
      <c r="H118" s="237">
        <v>57.5</v>
      </c>
      <c r="I118" s="238"/>
      <c r="J118" s="234"/>
      <c r="K118" s="234"/>
      <c r="L118" s="239"/>
      <c r="M118" s="240"/>
      <c r="N118" s="241"/>
      <c r="O118" s="241"/>
      <c r="P118" s="241"/>
      <c r="Q118" s="241"/>
      <c r="R118" s="241"/>
      <c r="S118" s="241"/>
      <c r="T118" s="242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3" t="s">
        <v>142</v>
      </c>
      <c r="AU118" s="243" t="s">
        <v>82</v>
      </c>
      <c r="AV118" s="14" t="s">
        <v>82</v>
      </c>
      <c r="AW118" s="14" t="s">
        <v>33</v>
      </c>
      <c r="AX118" s="14" t="s">
        <v>80</v>
      </c>
      <c r="AY118" s="243" t="s">
        <v>131</v>
      </c>
    </row>
    <row r="119" s="12" customFormat="1" ht="22.8" customHeight="1">
      <c r="A119" s="12"/>
      <c r="B119" s="189"/>
      <c r="C119" s="190"/>
      <c r="D119" s="191" t="s">
        <v>71</v>
      </c>
      <c r="E119" s="203" t="s">
        <v>82</v>
      </c>
      <c r="F119" s="203" t="s">
        <v>366</v>
      </c>
      <c r="G119" s="190"/>
      <c r="H119" s="190"/>
      <c r="I119" s="193"/>
      <c r="J119" s="204">
        <f>BK119</f>
        <v>0</v>
      </c>
      <c r="K119" s="190"/>
      <c r="L119" s="195"/>
      <c r="M119" s="196"/>
      <c r="N119" s="197"/>
      <c r="O119" s="197"/>
      <c r="P119" s="198">
        <f>SUM(P120:P128)</f>
        <v>0</v>
      </c>
      <c r="Q119" s="197"/>
      <c r="R119" s="198">
        <f>SUM(R120:R128)</f>
        <v>23.827073600000002</v>
      </c>
      <c r="S119" s="197"/>
      <c r="T119" s="199">
        <f>SUM(T120:T128)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0" t="s">
        <v>80</v>
      </c>
      <c r="AT119" s="201" t="s">
        <v>71</v>
      </c>
      <c r="AU119" s="201" t="s">
        <v>80</v>
      </c>
      <c r="AY119" s="200" t="s">
        <v>131</v>
      </c>
      <c r="BK119" s="202">
        <f>SUM(BK120:BK128)</f>
        <v>0</v>
      </c>
    </row>
    <row r="120" s="2" customFormat="1" ht="24.15" customHeight="1">
      <c r="A120" s="39"/>
      <c r="B120" s="40"/>
      <c r="C120" s="205" t="s">
        <v>189</v>
      </c>
      <c r="D120" s="205" t="s">
        <v>133</v>
      </c>
      <c r="E120" s="206" t="s">
        <v>1088</v>
      </c>
      <c r="F120" s="207" t="s">
        <v>1089</v>
      </c>
      <c r="G120" s="208" t="s">
        <v>220</v>
      </c>
      <c r="H120" s="209">
        <v>2</v>
      </c>
      <c r="I120" s="210"/>
      <c r="J120" s="211">
        <f>ROUND(I120*H120,2)</f>
        <v>0</v>
      </c>
      <c r="K120" s="207" t="s">
        <v>137</v>
      </c>
      <c r="L120" s="45"/>
      <c r="M120" s="212" t="s">
        <v>19</v>
      </c>
      <c r="N120" s="213" t="s">
        <v>43</v>
      </c>
      <c r="O120" s="85"/>
      <c r="P120" s="214">
        <f>O120*H120</f>
        <v>0</v>
      </c>
      <c r="Q120" s="214">
        <v>2.2563399999999998</v>
      </c>
      <c r="R120" s="214">
        <f>Q120*H120</f>
        <v>4.5126799999999996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138</v>
      </c>
      <c r="AT120" s="216" t="s">
        <v>133</v>
      </c>
      <c r="AU120" s="216" t="s">
        <v>82</v>
      </c>
      <c r="AY120" s="18" t="s">
        <v>131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80</v>
      </c>
      <c r="BK120" s="217">
        <f>ROUND(I120*H120,2)</f>
        <v>0</v>
      </c>
      <c r="BL120" s="18" t="s">
        <v>138</v>
      </c>
      <c r="BM120" s="216" t="s">
        <v>1090</v>
      </c>
    </row>
    <row r="121" s="2" customFormat="1">
      <c r="A121" s="39"/>
      <c r="B121" s="40"/>
      <c r="C121" s="41"/>
      <c r="D121" s="218" t="s">
        <v>140</v>
      </c>
      <c r="E121" s="41"/>
      <c r="F121" s="219" t="s">
        <v>1091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140</v>
      </c>
      <c r="AU121" s="18" t="s">
        <v>82</v>
      </c>
    </row>
    <row r="122" s="14" customFormat="1">
      <c r="A122" s="14"/>
      <c r="B122" s="233"/>
      <c r="C122" s="234"/>
      <c r="D122" s="218" t="s">
        <v>142</v>
      </c>
      <c r="E122" s="235" t="s">
        <v>19</v>
      </c>
      <c r="F122" s="236" t="s">
        <v>1092</v>
      </c>
      <c r="G122" s="234"/>
      <c r="H122" s="237">
        <v>2</v>
      </c>
      <c r="I122" s="238"/>
      <c r="J122" s="234"/>
      <c r="K122" s="234"/>
      <c r="L122" s="239"/>
      <c r="M122" s="240"/>
      <c r="N122" s="241"/>
      <c r="O122" s="241"/>
      <c r="P122" s="241"/>
      <c r="Q122" s="241"/>
      <c r="R122" s="241"/>
      <c r="S122" s="241"/>
      <c r="T122" s="242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3" t="s">
        <v>142</v>
      </c>
      <c r="AU122" s="243" t="s">
        <v>82</v>
      </c>
      <c r="AV122" s="14" t="s">
        <v>82</v>
      </c>
      <c r="AW122" s="14" t="s">
        <v>33</v>
      </c>
      <c r="AX122" s="14" t="s">
        <v>80</v>
      </c>
      <c r="AY122" s="243" t="s">
        <v>131</v>
      </c>
    </row>
    <row r="123" s="2" customFormat="1" ht="14.4" customHeight="1">
      <c r="A123" s="39"/>
      <c r="B123" s="40"/>
      <c r="C123" s="205" t="s">
        <v>197</v>
      </c>
      <c r="D123" s="205" t="s">
        <v>133</v>
      </c>
      <c r="E123" s="206" t="s">
        <v>1093</v>
      </c>
      <c r="F123" s="207" t="s">
        <v>1094</v>
      </c>
      <c r="G123" s="208" t="s">
        <v>220</v>
      </c>
      <c r="H123" s="209">
        <v>5</v>
      </c>
      <c r="I123" s="210"/>
      <c r="J123" s="211">
        <f>ROUND(I123*H123,2)</f>
        <v>0</v>
      </c>
      <c r="K123" s="207" t="s">
        <v>137</v>
      </c>
      <c r="L123" s="45"/>
      <c r="M123" s="212" t="s">
        <v>19</v>
      </c>
      <c r="N123" s="213" t="s">
        <v>43</v>
      </c>
      <c r="O123" s="85"/>
      <c r="P123" s="214">
        <f>O123*H123</f>
        <v>0</v>
      </c>
      <c r="Q123" s="214">
        <v>1.9199999999999999</v>
      </c>
      <c r="R123" s="214">
        <f>Q123*H123</f>
        <v>9.5999999999999996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138</v>
      </c>
      <c r="AT123" s="216" t="s">
        <v>133</v>
      </c>
      <c r="AU123" s="216" t="s">
        <v>82</v>
      </c>
      <c r="AY123" s="18" t="s">
        <v>131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80</v>
      </c>
      <c r="BK123" s="217">
        <f>ROUND(I123*H123,2)</f>
        <v>0</v>
      </c>
      <c r="BL123" s="18" t="s">
        <v>138</v>
      </c>
      <c r="BM123" s="216" t="s">
        <v>1095</v>
      </c>
    </row>
    <row r="124" s="2" customFormat="1">
      <c r="A124" s="39"/>
      <c r="B124" s="40"/>
      <c r="C124" s="41"/>
      <c r="D124" s="218" t="s">
        <v>140</v>
      </c>
      <c r="E124" s="41"/>
      <c r="F124" s="219" t="s">
        <v>1096</v>
      </c>
      <c r="G124" s="41"/>
      <c r="H124" s="41"/>
      <c r="I124" s="220"/>
      <c r="J124" s="41"/>
      <c r="K124" s="41"/>
      <c r="L124" s="45"/>
      <c r="M124" s="221"/>
      <c r="N124" s="22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140</v>
      </c>
      <c r="AU124" s="18" t="s">
        <v>82</v>
      </c>
    </row>
    <row r="125" s="14" customFormat="1">
      <c r="A125" s="14"/>
      <c r="B125" s="233"/>
      <c r="C125" s="234"/>
      <c r="D125" s="218" t="s">
        <v>142</v>
      </c>
      <c r="E125" s="235" t="s">
        <v>19</v>
      </c>
      <c r="F125" s="236" t="s">
        <v>1097</v>
      </c>
      <c r="G125" s="234"/>
      <c r="H125" s="237">
        <v>5</v>
      </c>
      <c r="I125" s="238"/>
      <c r="J125" s="234"/>
      <c r="K125" s="234"/>
      <c r="L125" s="239"/>
      <c r="M125" s="240"/>
      <c r="N125" s="241"/>
      <c r="O125" s="241"/>
      <c r="P125" s="241"/>
      <c r="Q125" s="241"/>
      <c r="R125" s="241"/>
      <c r="S125" s="241"/>
      <c r="T125" s="242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3" t="s">
        <v>142</v>
      </c>
      <c r="AU125" s="243" t="s">
        <v>82</v>
      </c>
      <c r="AV125" s="14" t="s">
        <v>82</v>
      </c>
      <c r="AW125" s="14" t="s">
        <v>33</v>
      </c>
      <c r="AX125" s="14" t="s">
        <v>80</v>
      </c>
      <c r="AY125" s="243" t="s">
        <v>131</v>
      </c>
    </row>
    <row r="126" s="2" customFormat="1" ht="24.15" customHeight="1">
      <c r="A126" s="39"/>
      <c r="B126" s="40"/>
      <c r="C126" s="205" t="s">
        <v>203</v>
      </c>
      <c r="D126" s="205" t="s">
        <v>133</v>
      </c>
      <c r="E126" s="206" t="s">
        <v>1098</v>
      </c>
      <c r="F126" s="207" t="s">
        <v>1099</v>
      </c>
      <c r="G126" s="208" t="s">
        <v>220</v>
      </c>
      <c r="H126" s="209">
        <v>3.8399999999999999</v>
      </c>
      <c r="I126" s="210"/>
      <c r="J126" s="211">
        <f>ROUND(I126*H126,2)</f>
        <v>0</v>
      </c>
      <c r="K126" s="207" t="s">
        <v>137</v>
      </c>
      <c r="L126" s="45"/>
      <c r="M126" s="212" t="s">
        <v>19</v>
      </c>
      <c r="N126" s="213" t="s">
        <v>43</v>
      </c>
      <c r="O126" s="85"/>
      <c r="P126" s="214">
        <f>O126*H126</f>
        <v>0</v>
      </c>
      <c r="Q126" s="214">
        <v>2.5297900000000002</v>
      </c>
      <c r="R126" s="214">
        <f>Q126*H126</f>
        <v>9.7143936000000011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532</v>
      </c>
      <c r="AT126" s="216" t="s">
        <v>133</v>
      </c>
      <c r="AU126" s="216" t="s">
        <v>82</v>
      </c>
      <c r="AY126" s="18" t="s">
        <v>131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80</v>
      </c>
      <c r="BK126" s="217">
        <f>ROUND(I126*H126,2)</f>
        <v>0</v>
      </c>
      <c r="BL126" s="18" t="s">
        <v>532</v>
      </c>
      <c r="BM126" s="216" t="s">
        <v>1100</v>
      </c>
    </row>
    <row r="127" s="2" customFormat="1">
      <c r="A127" s="39"/>
      <c r="B127" s="40"/>
      <c r="C127" s="41"/>
      <c r="D127" s="218" t="s">
        <v>140</v>
      </c>
      <c r="E127" s="41"/>
      <c r="F127" s="219" t="s">
        <v>1101</v>
      </c>
      <c r="G127" s="41"/>
      <c r="H127" s="41"/>
      <c r="I127" s="220"/>
      <c r="J127" s="41"/>
      <c r="K127" s="41"/>
      <c r="L127" s="45"/>
      <c r="M127" s="221"/>
      <c r="N127" s="22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140</v>
      </c>
      <c r="AU127" s="18" t="s">
        <v>82</v>
      </c>
    </row>
    <row r="128" s="14" customFormat="1">
      <c r="A128" s="14"/>
      <c r="B128" s="233"/>
      <c r="C128" s="234"/>
      <c r="D128" s="218" t="s">
        <v>142</v>
      </c>
      <c r="E128" s="235" t="s">
        <v>19</v>
      </c>
      <c r="F128" s="236" t="s">
        <v>1102</v>
      </c>
      <c r="G128" s="234"/>
      <c r="H128" s="237">
        <v>3.8399999999999999</v>
      </c>
      <c r="I128" s="238"/>
      <c r="J128" s="234"/>
      <c r="K128" s="234"/>
      <c r="L128" s="239"/>
      <c r="M128" s="240"/>
      <c r="N128" s="241"/>
      <c r="O128" s="241"/>
      <c r="P128" s="241"/>
      <c r="Q128" s="241"/>
      <c r="R128" s="241"/>
      <c r="S128" s="241"/>
      <c r="T128" s="242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3" t="s">
        <v>142</v>
      </c>
      <c r="AU128" s="243" t="s">
        <v>82</v>
      </c>
      <c r="AV128" s="14" t="s">
        <v>82</v>
      </c>
      <c r="AW128" s="14" t="s">
        <v>33</v>
      </c>
      <c r="AX128" s="14" t="s">
        <v>80</v>
      </c>
      <c r="AY128" s="243" t="s">
        <v>131</v>
      </c>
    </row>
    <row r="129" s="12" customFormat="1" ht="22.8" customHeight="1">
      <c r="A129" s="12"/>
      <c r="B129" s="189"/>
      <c r="C129" s="190"/>
      <c r="D129" s="191" t="s">
        <v>71</v>
      </c>
      <c r="E129" s="203" t="s">
        <v>732</v>
      </c>
      <c r="F129" s="203" t="s">
        <v>733</v>
      </c>
      <c r="G129" s="190"/>
      <c r="H129" s="190"/>
      <c r="I129" s="193"/>
      <c r="J129" s="204">
        <f>BK129</f>
        <v>0</v>
      </c>
      <c r="K129" s="190"/>
      <c r="L129" s="195"/>
      <c r="M129" s="196"/>
      <c r="N129" s="197"/>
      <c r="O129" s="197"/>
      <c r="P129" s="198">
        <f>SUM(P130:P131)</f>
        <v>0</v>
      </c>
      <c r="Q129" s="197"/>
      <c r="R129" s="198">
        <f>SUM(R130:R131)</f>
        <v>0</v>
      </c>
      <c r="S129" s="197"/>
      <c r="T129" s="199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0" t="s">
        <v>80</v>
      </c>
      <c r="AT129" s="201" t="s">
        <v>71</v>
      </c>
      <c r="AU129" s="201" t="s">
        <v>80</v>
      </c>
      <c r="AY129" s="200" t="s">
        <v>131</v>
      </c>
      <c r="BK129" s="202">
        <f>SUM(BK130:BK131)</f>
        <v>0</v>
      </c>
    </row>
    <row r="130" s="2" customFormat="1" ht="24.15" customHeight="1">
      <c r="A130" s="39"/>
      <c r="B130" s="40"/>
      <c r="C130" s="205" t="s">
        <v>210</v>
      </c>
      <c r="D130" s="205" t="s">
        <v>133</v>
      </c>
      <c r="E130" s="206" t="s">
        <v>735</v>
      </c>
      <c r="F130" s="207" t="s">
        <v>736</v>
      </c>
      <c r="G130" s="208" t="s">
        <v>292</v>
      </c>
      <c r="H130" s="209">
        <v>14.113</v>
      </c>
      <c r="I130" s="210"/>
      <c r="J130" s="211">
        <f>ROUND(I130*H130,2)</f>
        <v>0</v>
      </c>
      <c r="K130" s="207" t="s">
        <v>137</v>
      </c>
      <c r="L130" s="45"/>
      <c r="M130" s="212" t="s">
        <v>19</v>
      </c>
      <c r="N130" s="213" t="s">
        <v>43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138</v>
      </c>
      <c r="AT130" s="216" t="s">
        <v>133</v>
      </c>
      <c r="AU130" s="216" t="s">
        <v>82</v>
      </c>
      <c r="AY130" s="18" t="s">
        <v>131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80</v>
      </c>
      <c r="BK130" s="217">
        <f>ROUND(I130*H130,2)</f>
        <v>0</v>
      </c>
      <c r="BL130" s="18" t="s">
        <v>138</v>
      </c>
      <c r="BM130" s="216" t="s">
        <v>1103</v>
      </c>
    </row>
    <row r="131" s="2" customFormat="1">
      <c r="A131" s="39"/>
      <c r="B131" s="40"/>
      <c r="C131" s="41"/>
      <c r="D131" s="218" t="s">
        <v>140</v>
      </c>
      <c r="E131" s="41"/>
      <c r="F131" s="219" t="s">
        <v>738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140</v>
      </c>
      <c r="AU131" s="18" t="s">
        <v>82</v>
      </c>
    </row>
    <row r="132" s="12" customFormat="1" ht="25.92" customHeight="1">
      <c r="A132" s="12"/>
      <c r="B132" s="189"/>
      <c r="C132" s="190"/>
      <c r="D132" s="191" t="s">
        <v>71</v>
      </c>
      <c r="E132" s="192" t="s">
        <v>1104</v>
      </c>
      <c r="F132" s="192" t="s">
        <v>1105</v>
      </c>
      <c r="G132" s="190"/>
      <c r="H132" s="190"/>
      <c r="I132" s="193"/>
      <c r="J132" s="194">
        <f>BK132</f>
        <v>0</v>
      </c>
      <c r="K132" s="190"/>
      <c r="L132" s="195"/>
      <c r="M132" s="196"/>
      <c r="N132" s="197"/>
      <c r="O132" s="197"/>
      <c r="P132" s="198">
        <f>P133</f>
        <v>0</v>
      </c>
      <c r="Q132" s="197"/>
      <c r="R132" s="198">
        <f>R133</f>
        <v>0</v>
      </c>
      <c r="S132" s="197"/>
      <c r="T132" s="199">
        <f>T133</f>
        <v>0.044999999999999998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0" t="s">
        <v>82</v>
      </c>
      <c r="AT132" s="201" t="s">
        <v>71</v>
      </c>
      <c r="AU132" s="201" t="s">
        <v>72</v>
      </c>
      <c r="AY132" s="200" t="s">
        <v>131</v>
      </c>
      <c r="BK132" s="202">
        <f>BK133</f>
        <v>0</v>
      </c>
    </row>
    <row r="133" s="12" customFormat="1" ht="22.8" customHeight="1">
      <c r="A133" s="12"/>
      <c r="B133" s="189"/>
      <c r="C133" s="190"/>
      <c r="D133" s="191" t="s">
        <v>71</v>
      </c>
      <c r="E133" s="203" t="s">
        <v>1106</v>
      </c>
      <c r="F133" s="203" t="s">
        <v>1107</v>
      </c>
      <c r="G133" s="190"/>
      <c r="H133" s="190"/>
      <c r="I133" s="193"/>
      <c r="J133" s="204">
        <f>BK133</f>
        <v>0</v>
      </c>
      <c r="K133" s="190"/>
      <c r="L133" s="195"/>
      <c r="M133" s="196"/>
      <c r="N133" s="197"/>
      <c r="O133" s="197"/>
      <c r="P133" s="198">
        <f>SUM(P134:P143)</f>
        <v>0</v>
      </c>
      <c r="Q133" s="197"/>
      <c r="R133" s="198">
        <f>SUM(R134:R143)</f>
        <v>0</v>
      </c>
      <c r="S133" s="197"/>
      <c r="T133" s="199">
        <f>SUM(T134:T143)</f>
        <v>0.044999999999999998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0" t="s">
        <v>82</v>
      </c>
      <c r="AT133" s="201" t="s">
        <v>71</v>
      </c>
      <c r="AU133" s="201" t="s">
        <v>80</v>
      </c>
      <c r="AY133" s="200" t="s">
        <v>131</v>
      </c>
      <c r="BK133" s="202">
        <f>SUM(BK134:BK143)</f>
        <v>0</v>
      </c>
    </row>
    <row r="134" s="2" customFormat="1" ht="24.15" customHeight="1">
      <c r="A134" s="39"/>
      <c r="B134" s="40"/>
      <c r="C134" s="205" t="s">
        <v>217</v>
      </c>
      <c r="D134" s="205" t="s">
        <v>133</v>
      </c>
      <c r="E134" s="206" t="s">
        <v>1108</v>
      </c>
      <c r="F134" s="207" t="s">
        <v>1109</v>
      </c>
      <c r="G134" s="208" t="s">
        <v>192</v>
      </c>
      <c r="H134" s="209">
        <v>90</v>
      </c>
      <c r="I134" s="210"/>
      <c r="J134" s="211">
        <f>ROUND(I134*H134,2)</f>
        <v>0</v>
      </c>
      <c r="K134" s="207" t="s">
        <v>137</v>
      </c>
      <c r="L134" s="45"/>
      <c r="M134" s="212" t="s">
        <v>19</v>
      </c>
      <c r="N134" s="213" t="s">
        <v>43</v>
      </c>
      <c r="O134" s="85"/>
      <c r="P134" s="214">
        <f>O134*H134</f>
        <v>0</v>
      </c>
      <c r="Q134" s="214">
        <v>0</v>
      </c>
      <c r="R134" s="214">
        <f>Q134*H134</f>
        <v>0</v>
      </c>
      <c r="S134" s="214">
        <v>0.00050000000000000001</v>
      </c>
      <c r="T134" s="215">
        <f>S134*H134</f>
        <v>0.044999999999999998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236</v>
      </c>
      <c r="AT134" s="216" t="s">
        <v>133</v>
      </c>
      <c r="AU134" s="216" t="s">
        <v>82</v>
      </c>
      <c r="AY134" s="18" t="s">
        <v>131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80</v>
      </c>
      <c r="BK134" s="217">
        <f>ROUND(I134*H134,2)</f>
        <v>0</v>
      </c>
      <c r="BL134" s="18" t="s">
        <v>236</v>
      </c>
      <c r="BM134" s="216" t="s">
        <v>1110</v>
      </c>
    </row>
    <row r="135" s="2" customFormat="1">
      <c r="A135" s="39"/>
      <c r="B135" s="40"/>
      <c r="C135" s="41"/>
      <c r="D135" s="218" t="s">
        <v>140</v>
      </c>
      <c r="E135" s="41"/>
      <c r="F135" s="219" t="s">
        <v>1111</v>
      </c>
      <c r="G135" s="41"/>
      <c r="H135" s="41"/>
      <c r="I135" s="220"/>
      <c r="J135" s="41"/>
      <c r="K135" s="41"/>
      <c r="L135" s="45"/>
      <c r="M135" s="221"/>
      <c r="N135" s="222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140</v>
      </c>
      <c r="AU135" s="18" t="s">
        <v>82</v>
      </c>
    </row>
    <row r="136" s="2" customFormat="1" ht="37.8" customHeight="1">
      <c r="A136" s="39"/>
      <c r="B136" s="40"/>
      <c r="C136" s="205" t="s">
        <v>224</v>
      </c>
      <c r="D136" s="205" t="s">
        <v>133</v>
      </c>
      <c r="E136" s="206" t="s">
        <v>1112</v>
      </c>
      <c r="F136" s="207" t="s">
        <v>1113</v>
      </c>
      <c r="G136" s="208" t="s">
        <v>147</v>
      </c>
      <c r="H136" s="209">
        <v>4</v>
      </c>
      <c r="I136" s="210"/>
      <c r="J136" s="211">
        <f>ROUND(I136*H136,2)</f>
        <v>0</v>
      </c>
      <c r="K136" s="207" t="s">
        <v>137</v>
      </c>
      <c r="L136" s="45"/>
      <c r="M136" s="212" t="s">
        <v>19</v>
      </c>
      <c r="N136" s="213" t="s">
        <v>43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236</v>
      </c>
      <c r="AT136" s="216" t="s">
        <v>133</v>
      </c>
      <c r="AU136" s="216" t="s">
        <v>82</v>
      </c>
      <c r="AY136" s="18" t="s">
        <v>131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80</v>
      </c>
      <c r="BK136" s="217">
        <f>ROUND(I136*H136,2)</f>
        <v>0</v>
      </c>
      <c r="BL136" s="18" t="s">
        <v>236</v>
      </c>
      <c r="BM136" s="216" t="s">
        <v>1114</v>
      </c>
    </row>
    <row r="137" s="2" customFormat="1">
      <c r="A137" s="39"/>
      <c r="B137" s="40"/>
      <c r="C137" s="41"/>
      <c r="D137" s="218" t="s">
        <v>140</v>
      </c>
      <c r="E137" s="41"/>
      <c r="F137" s="219" t="s">
        <v>1115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140</v>
      </c>
      <c r="AU137" s="18" t="s">
        <v>82</v>
      </c>
    </row>
    <row r="138" s="2" customFormat="1" ht="24.15" customHeight="1">
      <c r="A138" s="39"/>
      <c r="B138" s="40"/>
      <c r="C138" s="205" t="s">
        <v>8</v>
      </c>
      <c r="D138" s="205" t="s">
        <v>133</v>
      </c>
      <c r="E138" s="206" t="s">
        <v>1116</v>
      </c>
      <c r="F138" s="207" t="s">
        <v>1117</v>
      </c>
      <c r="G138" s="208" t="s">
        <v>147</v>
      </c>
      <c r="H138" s="209">
        <v>1</v>
      </c>
      <c r="I138" s="210"/>
      <c r="J138" s="211">
        <f>ROUND(I138*H138,2)</f>
        <v>0</v>
      </c>
      <c r="K138" s="207" t="s">
        <v>137</v>
      </c>
      <c r="L138" s="45"/>
      <c r="M138" s="212" t="s">
        <v>19</v>
      </c>
      <c r="N138" s="213" t="s">
        <v>43</v>
      </c>
      <c r="O138" s="85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236</v>
      </c>
      <c r="AT138" s="216" t="s">
        <v>133</v>
      </c>
      <c r="AU138" s="216" t="s">
        <v>82</v>
      </c>
      <c r="AY138" s="18" t="s">
        <v>131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80</v>
      </c>
      <c r="BK138" s="217">
        <f>ROUND(I138*H138,2)</f>
        <v>0</v>
      </c>
      <c r="BL138" s="18" t="s">
        <v>236</v>
      </c>
      <c r="BM138" s="216" t="s">
        <v>1118</v>
      </c>
    </row>
    <row r="139" s="2" customFormat="1">
      <c r="A139" s="39"/>
      <c r="B139" s="40"/>
      <c r="C139" s="41"/>
      <c r="D139" s="218" t="s">
        <v>140</v>
      </c>
      <c r="E139" s="41"/>
      <c r="F139" s="219" t="s">
        <v>1119</v>
      </c>
      <c r="G139" s="41"/>
      <c r="H139" s="41"/>
      <c r="I139" s="220"/>
      <c r="J139" s="41"/>
      <c r="K139" s="41"/>
      <c r="L139" s="45"/>
      <c r="M139" s="221"/>
      <c r="N139" s="222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140</v>
      </c>
      <c r="AU139" s="18" t="s">
        <v>82</v>
      </c>
    </row>
    <row r="140" s="2" customFormat="1" ht="24.15" customHeight="1">
      <c r="A140" s="39"/>
      <c r="B140" s="40"/>
      <c r="C140" s="205" t="s">
        <v>236</v>
      </c>
      <c r="D140" s="205" t="s">
        <v>133</v>
      </c>
      <c r="E140" s="206" t="s">
        <v>1120</v>
      </c>
      <c r="F140" s="207" t="s">
        <v>1121</v>
      </c>
      <c r="G140" s="208" t="s">
        <v>147</v>
      </c>
      <c r="H140" s="209">
        <v>2</v>
      </c>
      <c r="I140" s="210"/>
      <c r="J140" s="211">
        <f>ROUND(I140*H140,2)</f>
        <v>0</v>
      </c>
      <c r="K140" s="207" t="s">
        <v>137</v>
      </c>
      <c r="L140" s="45"/>
      <c r="M140" s="212" t="s">
        <v>19</v>
      </c>
      <c r="N140" s="213" t="s">
        <v>43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236</v>
      </c>
      <c r="AT140" s="216" t="s">
        <v>133</v>
      </c>
      <c r="AU140" s="216" t="s">
        <v>82</v>
      </c>
      <c r="AY140" s="18" t="s">
        <v>131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80</v>
      </c>
      <c r="BK140" s="217">
        <f>ROUND(I140*H140,2)</f>
        <v>0</v>
      </c>
      <c r="BL140" s="18" t="s">
        <v>236</v>
      </c>
      <c r="BM140" s="216" t="s">
        <v>1122</v>
      </c>
    </row>
    <row r="141" s="2" customFormat="1">
      <c r="A141" s="39"/>
      <c r="B141" s="40"/>
      <c r="C141" s="41"/>
      <c r="D141" s="218" t="s">
        <v>140</v>
      </c>
      <c r="E141" s="41"/>
      <c r="F141" s="219" t="s">
        <v>1123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140</v>
      </c>
      <c r="AU141" s="18" t="s">
        <v>82</v>
      </c>
    </row>
    <row r="142" s="2" customFormat="1" ht="24.15" customHeight="1">
      <c r="A142" s="39"/>
      <c r="B142" s="40"/>
      <c r="C142" s="205" t="s">
        <v>243</v>
      </c>
      <c r="D142" s="205" t="s">
        <v>133</v>
      </c>
      <c r="E142" s="206" t="s">
        <v>1124</v>
      </c>
      <c r="F142" s="207" t="s">
        <v>1125</v>
      </c>
      <c r="G142" s="208" t="s">
        <v>292</v>
      </c>
      <c r="H142" s="209">
        <v>0.5</v>
      </c>
      <c r="I142" s="210"/>
      <c r="J142" s="211">
        <f>ROUND(I142*H142,2)</f>
        <v>0</v>
      </c>
      <c r="K142" s="207" t="s">
        <v>137</v>
      </c>
      <c r="L142" s="45"/>
      <c r="M142" s="212" t="s">
        <v>19</v>
      </c>
      <c r="N142" s="213" t="s">
        <v>43</v>
      </c>
      <c r="O142" s="85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236</v>
      </c>
      <c r="AT142" s="216" t="s">
        <v>133</v>
      </c>
      <c r="AU142" s="216" t="s">
        <v>82</v>
      </c>
      <c r="AY142" s="18" t="s">
        <v>131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80</v>
      </c>
      <c r="BK142" s="217">
        <f>ROUND(I142*H142,2)</f>
        <v>0</v>
      </c>
      <c r="BL142" s="18" t="s">
        <v>236</v>
      </c>
      <c r="BM142" s="216" t="s">
        <v>1126</v>
      </c>
    </row>
    <row r="143" s="2" customFormat="1">
      <c r="A143" s="39"/>
      <c r="B143" s="40"/>
      <c r="C143" s="41"/>
      <c r="D143" s="218" t="s">
        <v>140</v>
      </c>
      <c r="E143" s="41"/>
      <c r="F143" s="219" t="s">
        <v>1127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140</v>
      </c>
      <c r="AU143" s="18" t="s">
        <v>82</v>
      </c>
    </row>
    <row r="144" s="12" customFormat="1" ht="25.92" customHeight="1">
      <c r="A144" s="12"/>
      <c r="B144" s="189"/>
      <c r="C144" s="190"/>
      <c r="D144" s="191" t="s">
        <v>71</v>
      </c>
      <c r="E144" s="192" t="s">
        <v>289</v>
      </c>
      <c r="F144" s="192" t="s">
        <v>739</v>
      </c>
      <c r="G144" s="190"/>
      <c r="H144" s="190"/>
      <c r="I144" s="193"/>
      <c r="J144" s="194">
        <f>BK144</f>
        <v>0</v>
      </c>
      <c r="K144" s="190"/>
      <c r="L144" s="195"/>
      <c r="M144" s="196"/>
      <c r="N144" s="197"/>
      <c r="O144" s="197"/>
      <c r="P144" s="198">
        <f>P145+P170+P179</f>
        <v>0</v>
      </c>
      <c r="Q144" s="197"/>
      <c r="R144" s="198">
        <f>R145+R170+R179</f>
        <v>0.26715</v>
      </c>
      <c r="S144" s="197"/>
      <c r="T144" s="199">
        <f>T145+T170+T179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0" t="s">
        <v>152</v>
      </c>
      <c r="AT144" s="201" t="s">
        <v>71</v>
      </c>
      <c r="AU144" s="201" t="s">
        <v>72</v>
      </c>
      <c r="AY144" s="200" t="s">
        <v>131</v>
      </c>
      <c r="BK144" s="202">
        <f>BK145+BK170+BK179</f>
        <v>0</v>
      </c>
    </row>
    <row r="145" s="12" customFormat="1" ht="22.8" customHeight="1">
      <c r="A145" s="12"/>
      <c r="B145" s="189"/>
      <c r="C145" s="190"/>
      <c r="D145" s="191" t="s">
        <v>71</v>
      </c>
      <c r="E145" s="203" t="s">
        <v>1128</v>
      </c>
      <c r="F145" s="203" t="s">
        <v>1129</v>
      </c>
      <c r="G145" s="190"/>
      <c r="H145" s="190"/>
      <c r="I145" s="193"/>
      <c r="J145" s="204">
        <f>BK145</f>
        <v>0</v>
      </c>
      <c r="K145" s="190"/>
      <c r="L145" s="195"/>
      <c r="M145" s="196"/>
      <c r="N145" s="197"/>
      <c r="O145" s="197"/>
      <c r="P145" s="198">
        <f>SUM(P146:P169)</f>
        <v>0</v>
      </c>
      <c r="Q145" s="197"/>
      <c r="R145" s="198">
        <f>SUM(R146:R169)</f>
        <v>0.21615000000000001</v>
      </c>
      <c r="S145" s="197"/>
      <c r="T145" s="199">
        <f>SUM(T146:T169)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0" t="s">
        <v>152</v>
      </c>
      <c r="AT145" s="201" t="s">
        <v>71</v>
      </c>
      <c r="AU145" s="201" t="s">
        <v>80</v>
      </c>
      <c r="AY145" s="200" t="s">
        <v>131</v>
      </c>
      <c r="BK145" s="202">
        <f>SUM(BK146:BK169)</f>
        <v>0</v>
      </c>
    </row>
    <row r="146" s="2" customFormat="1" ht="14.4" customHeight="1">
      <c r="A146" s="39"/>
      <c r="B146" s="40"/>
      <c r="C146" s="205" t="s">
        <v>249</v>
      </c>
      <c r="D146" s="205" t="s">
        <v>133</v>
      </c>
      <c r="E146" s="206" t="s">
        <v>1130</v>
      </c>
      <c r="F146" s="207" t="s">
        <v>1131</v>
      </c>
      <c r="G146" s="208" t="s">
        <v>147</v>
      </c>
      <c r="H146" s="209">
        <v>3</v>
      </c>
      <c r="I146" s="210"/>
      <c r="J146" s="211">
        <f>ROUND(I146*H146,2)</f>
        <v>0</v>
      </c>
      <c r="K146" s="207" t="s">
        <v>137</v>
      </c>
      <c r="L146" s="45"/>
      <c r="M146" s="212" t="s">
        <v>19</v>
      </c>
      <c r="N146" s="213" t="s">
        <v>43</v>
      </c>
      <c r="O146" s="85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532</v>
      </c>
      <c r="AT146" s="216" t="s">
        <v>133</v>
      </c>
      <c r="AU146" s="216" t="s">
        <v>82</v>
      </c>
      <c r="AY146" s="18" t="s">
        <v>131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80</v>
      </c>
      <c r="BK146" s="217">
        <f>ROUND(I146*H146,2)</f>
        <v>0</v>
      </c>
      <c r="BL146" s="18" t="s">
        <v>532</v>
      </c>
      <c r="BM146" s="216" t="s">
        <v>1132</v>
      </c>
    </row>
    <row r="147" s="2" customFormat="1">
      <c r="A147" s="39"/>
      <c r="B147" s="40"/>
      <c r="C147" s="41"/>
      <c r="D147" s="218" t="s">
        <v>140</v>
      </c>
      <c r="E147" s="41"/>
      <c r="F147" s="219" t="s">
        <v>1133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140</v>
      </c>
      <c r="AU147" s="18" t="s">
        <v>82</v>
      </c>
    </row>
    <row r="148" s="2" customFormat="1" ht="24.15" customHeight="1">
      <c r="A148" s="39"/>
      <c r="B148" s="40"/>
      <c r="C148" s="245" t="s">
        <v>255</v>
      </c>
      <c r="D148" s="245" t="s">
        <v>289</v>
      </c>
      <c r="E148" s="246" t="s">
        <v>1134</v>
      </c>
      <c r="F148" s="247" t="s">
        <v>1135</v>
      </c>
      <c r="G148" s="248" t="s">
        <v>147</v>
      </c>
      <c r="H148" s="249">
        <v>1</v>
      </c>
      <c r="I148" s="250"/>
      <c r="J148" s="251">
        <f>ROUND(I148*H148,2)</f>
        <v>0</v>
      </c>
      <c r="K148" s="247" t="s">
        <v>137</v>
      </c>
      <c r="L148" s="252"/>
      <c r="M148" s="253" t="s">
        <v>19</v>
      </c>
      <c r="N148" s="254" t="s">
        <v>43</v>
      </c>
      <c r="O148" s="85"/>
      <c r="P148" s="214">
        <f>O148*H148</f>
        <v>0</v>
      </c>
      <c r="Q148" s="214">
        <v>0.0287</v>
      </c>
      <c r="R148" s="214">
        <f>Q148*H148</f>
        <v>0.0287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759</v>
      </c>
      <c r="AT148" s="216" t="s">
        <v>289</v>
      </c>
      <c r="AU148" s="216" t="s">
        <v>82</v>
      </c>
      <c r="AY148" s="18" t="s">
        <v>131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80</v>
      </c>
      <c r="BK148" s="217">
        <f>ROUND(I148*H148,2)</f>
        <v>0</v>
      </c>
      <c r="BL148" s="18" t="s">
        <v>759</v>
      </c>
      <c r="BM148" s="216" t="s">
        <v>1136</v>
      </c>
    </row>
    <row r="149" s="2" customFormat="1">
      <c r="A149" s="39"/>
      <c r="B149" s="40"/>
      <c r="C149" s="41"/>
      <c r="D149" s="218" t="s">
        <v>140</v>
      </c>
      <c r="E149" s="41"/>
      <c r="F149" s="219" t="s">
        <v>1135</v>
      </c>
      <c r="G149" s="41"/>
      <c r="H149" s="41"/>
      <c r="I149" s="220"/>
      <c r="J149" s="41"/>
      <c r="K149" s="41"/>
      <c r="L149" s="45"/>
      <c r="M149" s="221"/>
      <c r="N149" s="222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140</v>
      </c>
      <c r="AU149" s="18" t="s">
        <v>82</v>
      </c>
    </row>
    <row r="150" s="2" customFormat="1" ht="24.15" customHeight="1">
      <c r="A150" s="39"/>
      <c r="B150" s="40"/>
      <c r="C150" s="205" t="s">
        <v>260</v>
      </c>
      <c r="D150" s="205" t="s">
        <v>133</v>
      </c>
      <c r="E150" s="206" t="s">
        <v>1137</v>
      </c>
      <c r="F150" s="207" t="s">
        <v>1138</v>
      </c>
      <c r="G150" s="208" t="s">
        <v>147</v>
      </c>
      <c r="H150" s="209">
        <v>4</v>
      </c>
      <c r="I150" s="210"/>
      <c r="J150" s="211">
        <f>ROUND(I150*H150,2)</f>
        <v>0</v>
      </c>
      <c r="K150" s="207" t="s">
        <v>137</v>
      </c>
      <c r="L150" s="45"/>
      <c r="M150" s="212" t="s">
        <v>19</v>
      </c>
      <c r="N150" s="213" t="s">
        <v>43</v>
      </c>
      <c r="O150" s="85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532</v>
      </c>
      <c r="AT150" s="216" t="s">
        <v>133</v>
      </c>
      <c r="AU150" s="216" t="s">
        <v>82</v>
      </c>
      <c r="AY150" s="18" t="s">
        <v>131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80</v>
      </c>
      <c r="BK150" s="217">
        <f>ROUND(I150*H150,2)</f>
        <v>0</v>
      </c>
      <c r="BL150" s="18" t="s">
        <v>532</v>
      </c>
      <c r="BM150" s="216" t="s">
        <v>1139</v>
      </c>
    </row>
    <row r="151" s="2" customFormat="1">
      <c r="A151" s="39"/>
      <c r="B151" s="40"/>
      <c r="C151" s="41"/>
      <c r="D151" s="218" t="s">
        <v>140</v>
      </c>
      <c r="E151" s="41"/>
      <c r="F151" s="219" t="s">
        <v>1140</v>
      </c>
      <c r="G151" s="41"/>
      <c r="H151" s="41"/>
      <c r="I151" s="220"/>
      <c r="J151" s="41"/>
      <c r="K151" s="41"/>
      <c r="L151" s="45"/>
      <c r="M151" s="221"/>
      <c r="N151" s="222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140</v>
      </c>
      <c r="AU151" s="18" t="s">
        <v>82</v>
      </c>
    </row>
    <row r="152" s="2" customFormat="1" ht="24.15" customHeight="1">
      <c r="A152" s="39"/>
      <c r="B152" s="40"/>
      <c r="C152" s="205" t="s">
        <v>7</v>
      </c>
      <c r="D152" s="205" t="s">
        <v>133</v>
      </c>
      <c r="E152" s="206" t="s">
        <v>1141</v>
      </c>
      <c r="F152" s="207" t="s">
        <v>1142</v>
      </c>
      <c r="G152" s="208" t="s">
        <v>147</v>
      </c>
      <c r="H152" s="209">
        <v>4</v>
      </c>
      <c r="I152" s="210"/>
      <c r="J152" s="211">
        <f>ROUND(I152*H152,2)</f>
        <v>0</v>
      </c>
      <c r="K152" s="207" t="s">
        <v>19</v>
      </c>
      <c r="L152" s="45"/>
      <c r="M152" s="212" t="s">
        <v>19</v>
      </c>
      <c r="N152" s="213" t="s">
        <v>43</v>
      </c>
      <c r="O152" s="85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532</v>
      </c>
      <c r="AT152" s="216" t="s">
        <v>133</v>
      </c>
      <c r="AU152" s="216" t="s">
        <v>82</v>
      </c>
      <c r="AY152" s="18" t="s">
        <v>131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80</v>
      </c>
      <c r="BK152" s="217">
        <f>ROUND(I152*H152,2)</f>
        <v>0</v>
      </c>
      <c r="BL152" s="18" t="s">
        <v>532</v>
      </c>
      <c r="BM152" s="216" t="s">
        <v>1143</v>
      </c>
    </row>
    <row r="153" s="2" customFormat="1">
      <c r="A153" s="39"/>
      <c r="B153" s="40"/>
      <c r="C153" s="41"/>
      <c r="D153" s="218" t="s">
        <v>140</v>
      </c>
      <c r="E153" s="41"/>
      <c r="F153" s="219" t="s">
        <v>1140</v>
      </c>
      <c r="G153" s="41"/>
      <c r="H153" s="41"/>
      <c r="I153" s="220"/>
      <c r="J153" s="41"/>
      <c r="K153" s="41"/>
      <c r="L153" s="45"/>
      <c r="M153" s="221"/>
      <c r="N153" s="222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140</v>
      </c>
      <c r="AU153" s="18" t="s">
        <v>82</v>
      </c>
    </row>
    <row r="154" s="2" customFormat="1" ht="24.15" customHeight="1">
      <c r="A154" s="39"/>
      <c r="B154" s="40"/>
      <c r="C154" s="245" t="s">
        <v>270</v>
      </c>
      <c r="D154" s="245" t="s">
        <v>289</v>
      </c>
      <c r="E154" s="246" t="s">
        <v>1144</v>
      </c>
      <c r="F154" s="247" t="s">
        <v>1145</v>
      </c>
      <c r="G154" s="248" t="s">
        <v>147</v>
      </c>
      <c r="H154" s="249">
        <v>1</v>
      </c>
      <c r="I154" s="250"/>
      <c r="J154" s="251">
        <f>ROUND(I154*H154,2)</f>
        <v>0</v>
      </c>
      <c r="K154" s="247" t="s">
        <v>137</v>
      </c>
      <c r="L154" s="252"/>
      <c r="M154" s="253" t="s">
        <v>19</v>
      </c>
      <c r="N154" s="254" t="s">
        <v>43</v>
      </c>
      <c r="O154" s="85"/>
      <c r="P154" s="214">
        <f>O154*H154</f>
        <v>0</v>
      </c>
      <c r="Q154" s="214">
        <v>0.0088000000000000005</v>
      </c>
      <c r="R154" s="214">
        <f>Q154*H154</f>
        <v>0.0088000000000000005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759</v>
      </c>
      <c r="AT154" s="216" t="s">
        <v>289</v>
      </c>
      <c r="AU154" s="216" t="s">
        <v>82</v>
      </c>
      <c r="AY154" s="18" t="s">
        <v>131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80</v>
      </c>
      <c r="BK154" s="217">
        <f>ROUND(I154*H154,2)</f>
        <v>0</v>
      </c>
      <c r="BL154" s="18" t="s">
        <v>759</v>
      </c>
      <c r="BM154" s="216" t="s">
        <v>1146</v>
      </c>
    </row>
    <row r="155" s="2" customFormat="1">
      <c r="A155" s="39"/>
      <c r="B155" s="40"/>
      <c r="C155" s="41"/>
      <c r="D155" s="218" t="s">
        <v>140</v>
      </c>
      <c r="E155" s="41"/>
      <c r="F155" s="219" t="s">
        <v>1147</v>
      </c>
      <c r="G155" s="41"/>
      <c r="H155" s="41"/>
      <c r="I155" s="220"/>
      <c r="J155" s="41"/>
      <c r="K155" s="41"/>
      <c r="L155" s="45"/>
      <c r="M155" s="221"/>
      <c r="N155" s="222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140</v>
      </c>
      <c r="AU155" s="18" t="s">
        <v>82</v>
      </c>
    </row>
    <row r="156" s="2" customFormat="1" ht="24.15" customHeight="1">
      <c r="A156" s="39"/>
      <c r="B156" s="40"/>
      <c r="C156" s="205" t="s">
        <v>275</v>
      </c>
      <c r="D156" s="205" t="s">
        <v>133</v>
      </c>
      <c r="E156" s="206" t="s">
        <v>1148</v>
      </c>
      <c r="F156" s="207" t="s">
        <v>1149</v>
      </c>
      <c r="G156" s="208" t="s">
        <v>147</v>
      </c>
      <c r="H156" s="209">
        <v>7</v>
      </c>
      <c r="I156" s="210"/>
      <c r="J156" s="211">
        <f>ROUND(I156*H156,2)</f>
        <v>0</v>
      </c>
      <c r="K156" s="207" t="s">
        <v>137</v>
      </c>
      <c r="L156" s="45"/>
      <c r="M156" s="212" t="s">
        <v>19</v>
      </c>
      <c r="N156" s="213" t="s">
        <v>43</v>
      </c>
      <c r="O156" s="85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532</v>
      </c>
      <c r="AT156" s="216" t="s">
        <v>133</v>
      </c>
      <c r="AU156" s="216" t="s">
        <v>82</v>
      </c>
      <c r="AY156" s="18" t="s">
        <v>131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80</v>
      </c>
      <c r="BK156" s="217">
        <f>ROUND(I156*H156,2)</f>
        <v>0</v>
      </c>
      <c r="BL156" s="18" t="s">
        <v>532</v>
      </c>
      <c r="BM156" s="216" t="s">
        <v>1150</v>
      </c>
    </row>
    <row r="157" s="2" customFormat="1">
      <c r="A157" s="39"/>
      <c r="B157" s="40"/>
      <c r="C157" s="41"/>
      <c r="D157" s="218" t="s">
        <v>140</v>
      </c>
      <c r="E157" s="41"/>
      <c r="F157" s="219" t="s">
        <v>1151</v>
      </c>
      <c r="G157" s="41"/>
      <c r="H157" s="41"/>
      <c r="I157" s="220"/>
      <c r="J157" s="41"/>
      <c r="K157" s="41"/>
      <c r="L157" s="45"/>
      <c r="M157" s="221"/>
      <c r="N157" s="222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140</v>
      </c>
      <c r="AU157" s="18" t="s">
        <v>82</v>
      </c>
    </row>
    <row r="158" s="2" customFormat="1" ht="24.15" customHeight="1">
      <c r="A158" s="39"/>
      <c r="B158" s="40"/>
      <c r="C158" s="205" t="s">
        <v>282</v>
      </c>
      <c r="D158" s="205" t="s">
        <v>133</v>
      </c>
      <c r="E158" s="206" t="s">
        <v>1152</v>
      </c>
      <c r="F158" s="207" t="s">
        <v>1153</v>
      </c>
      <c r="G158" s="208" t="s">
        <v>147</v>
      </c>
      <c r="H158" s="209">
        <v>1</v>
      </c>
      <c r="I158" s="210"/>
      <c r="J158" s="211">
        <f>ROUND(I158*H158,2)</f>
        <v>0</v>
      </c>
      <c r="K158" s="207" t="s">
        <v>137</v>
      </c>
      <c r="L158" s="45"/>
      <c r="M158" s="212" t="s">
        <v>19</v>
      </c>
      <c r="N158" s="213" t="s">
        <v>43</v>
      </c>
      <c r="O158" s="85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532</v>
      </c>
      <c r="AT158" s="216" t="s">
        <v>133</v>
      </c>
      <c r="AU158" s="216" t="s">
        <v>82</v>
      </c>
      <c r="AY158" s="18" t="s">
        <v>131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80</v>
      </c>
      <c r="BK158" s="217">
        <f>ROUND(I158*H158,2)</f>
        <v>0</v>
      </c>
      <c r="BL158" s="18" t="s">
        <v>532</v>
      </c>
      <c r="BM158" s="216" t="s">
        <v>1154</v>
      </c>
    </row>
    <row r="159" s="2" customFormat="1">
      <c r="A159" s="39"/>
      <c r="B159" s="40"/>
      <c r="C159" s="41"/>
      <c r="D159" s="218" t="s">
        <v>140</v>
      </c>
      <c r="E159" s="41"/>
      <c r="F159" s="219" t="s">
        <v>1155</v>
      </c>
      <c r="G159" s="41"/>
      <c r="H159" s="41"/>
      <c r="I159" s="220"/>
      <c r="J159" s="41"/>
      <c r="K159" s="41"/>
      <c r="L159" s="45"/>
      <c r="M159" s="221"/>
      <c r="N159" s="222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140</v>
      </c>
      <c r="AU159" s="18" t="s">
        <v>82</v>
      </c>
    </row>
    <row r="160" s="2" customFormat="1" ht="24.15" customHeight="1">
      <c r="A160" s="39"/>
      <c r="B160" s="40"/>
      <c r="C160" s="205" t="s">
        <v>288</v>
      </c>
      <c r="D160" s="205" t="s">
        <v>133</v>
      </c>
      <c r="E160" s="206" t="s">
        <v>1156</v>
      </c>
      <c r="F160" s="207" t="s">
        <v>1157</v>
      </c>
      <c r="G160" s="208" t="s">
        <v>192</v>
      </c>
      <c r="H160" s="209">
        <v>90</v>
      </c>
      <c r="I160" s="210"/>
      <c r="J160" s="211">
        <f>ROUND(I160*H160,2)</f>
        <v>0</v>
      </c>
      <c r="K160" s="207" t="s">
        <v>137</v>
      </c>
      <c r="L160" s="45"/>
      <c r="M160" s="212" t="s">
        <v>19</v>
      </c>
      <c r="N160" s="213" t="s">
        <v>43</v>
      </c>
      <c r="O160" s="85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532</v>
      </c>
      <c r="AT160" s="216" t="s">
        <v>133</v>
      </c>
      <c r="AU160" s="216" t="s">
        <v>82</v>
      </c>
      <c r="AY160" s="18" t="s">
        <v>131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80</v>
      </c>
      <c r="BK160" s="217">
        <f>ROUND(I160*H160,2)</f>
        <v>0</v>
      </c>
      <c r="BL160" s="18" t="s">
        <v>532</v>
      </c>
      <c r="BM160" s="216" t="s">
        <v>1158</v>
      </c>
    </row>
    <row r="161" s="2" customFormat="1">
      <c r="A161" s="39"/>
      <c r="B161" s="40"/>
      <c r="C161" s="41"/>
      <c r="D161" s="218" t="s">
        <v>140</v>
      </c>
      <c r="E161" s="41"/>
      <c r="F161" s="219" t="s">
        <v>1159</v>
      </c>
      <c r="G161" s="41"/>
      <c r="H161" s="41"/>
      <c r="I161" s="220"/>
      <c r="J161" s="41"/>
      <c r="K161" s="41"/>
      <c r="L161" s="45"/>
      <c r="M161" s="221"/>
      <c r="N161" s="222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140</v>
      </c>
      <c r="AU161" s="18" t="s">
        <v>82</v>
      </c>
    </row>
    <row r="162" s="2" customFormat="1" ht="24.15" customHeight="1">
      <c r="A162" s="39"/>
      <c r="B162" s="40"/>
      <c r="C162" s="205" t="s">
        <v>295</v>
      </c>
      <c r="D162" s="205" t="s">
        <v>133</v>
      </c>
      <c r="E162" s="206" t="s">
        <v>1160</v>
      </c>
      <c r="F162" s="207" t="s">
        <v>1161</v>
      </c>
      <c r="G162" s="208" t="s">
        <v>192</v>
      </c>
      <c r="H162" s="209">
        <v>90</v>
      </c>
      <c r="I162" s="210"/>
      <c r="J162" s="211">
        <f>ROUND(I162*H162,2)</f>
        <v>0</v>
      </c>
      <c r="K162" s="207" t="s">
        <v>137</v>
      </c>
      <c r="L162" s="45"/>
      <c r="M162" s="212" t="s">
        <v>19</v>
      </c>
      <c r="N162" s="213" t="s">
        <v>43</v>
      </c>
      <c r="O162" s="85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532</v>
      </c>
      <c r="AT162" s="216" t="s">
        <v>133</v>
      </c>
      <c r="AU162" s="216" t="s">
        <v>82</v>
      </c>
      <c r="AY162" s="18" t="s">
        <v>131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80</v>
      </c>
      <c r="BK162" s="217">
        <f>ROUND(I162*H162,2)</f>
        <v>0</v>
      </c>
      <c r="BL162" s="18" t="s">
        <v>532</v>
      </c>
      <c r="BM162" s="216" t="s">
        <v>1162</v>
      </c>
    </row>
    <row r="163" s="2" customFormat="1">
      <c r="A163" s="39"/>
      <c r="B163" s="40"/>
      <c r="C163" s="41"/>
      <c r="D163" s="218" t="s">
        <v>140</v>
      </c>
      <c r="E163" s="41"/>
      <c r="F163" s="219" t="s">
        <v>1163</v>
      </c>
      <c r="G163" s="41"/>
      <c r="H163" s="41"/>
      <c r="I163" s="220"/>
      <c r="J163" s="41"/>
      <c r="K163" s="41"/>
      <c r="L163" s="45"/>
      <c r="M163" s="221"/>
      <c r="N163" s="222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140</v>
      </c>
      <c r="AU163" s="18" t="s">
        <v>82</v>
      </c>
    </row>
    <row r="164" s="2" customFormat="1" ht="14.4" customHeight="1">
      <c r="A164" s="39"/>
      <c r="B164" s="40"/>
      <c r="C164" s="245" t="s">
        <v>301</v>
      </c>
      <c r="D164" s="245" t="s">
        <v>289</v>
      </c>
      <c r="E164" s="246" t="s">
        <v>1164</v>
      </c>
      <c r="F164" s="247" t="s">
        <v>1165</v>
      </c>
      <c r="G164" s="248" t="s">
        <v>330</v>
      </c>
      <c r="H164" s="249">
        <v>85.5</v>
      </c>
      <c r="I164" s="250"/>
      <c r="J164" s="251">
        <f>ROUND(I164*H164,2)</f>
        <v>0</v>
      </c>
      <c r="K164" s="247" t="s">
        <v>137</v>
      </c>
      <c r="L164" s="252"/>
      <c r="M164" s="253" t="s">
        <v>19</v>
      </c>
      <c r="N164" s="254" t="s">
        <v>43</v>
      </c>
      <c r="O164" s="85"/>
      <c r="P164" s="214">
        <f>O164*H164</f>
        <v>0</v>
      </c>
      <c r="Q164" s="214">
        <v>0.001</v>
      </c>
      <c r="R164" s="214">
        <f>Q164*H164</f>
        <v>0.085500000000000007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759</v>
      </c>
      <c r="AT164" s="216" t="s">
        <v>289</v>
      </c>
      <c r="AU164" s="216" t="s">
        <v>82</v>
      </c>
      <c r="AY164" s="18" t="s">
        <v>131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80</v>
      </c>
      <c r="BK164" s="217">
        <f>ROUND(I164*H164,2)</f>
        <v>0</v>
      </c>
      <c r="BL164" s="18" t="s">
        <v>759</v>
      </c>
      <c r="BM164" s="216" t="s">
        <v>1166</v>
      </c>
    </row>
    <row r="165" s="2" customFormat="1">
      <c r="A165" s="39"/>
      <c r="B165" s="40"/>
      <c r="C165" s="41"/>
      <c r="D165" s="218" t="s">
        <v>140</v>
      </c>
      <c r="E165" s="41"/>
      <c r="F165" s="219" t="s">
        <v>1165</v>
      </c>
      <c r="G165" s="41"/>
      <c r="H165" s="41"/>
      <c r="I165" s="220"/>
      <c r="J165" s="41"/>
      <c r="K165" s="41"/>
      <c r="L165" s="45"/>
      <c r="M165" s="221"/>
      <c r="N165" s="222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140</v>
      </c>
      <c r="AU165" s="18" t="s">
        <v>82</v>
      </c>
    </row>
    <row r="166" s="2" customFormat="1" ht="24.15" customHeight="1">
      <c r="A166" s="39"/>
      <c r="B166" s="40"/>
      <c r="C166" s="245" t="s">
        <v>309</v>
      </c>
      <c r="D166" s="245" t="s">
        <v>289</v>
      </c>
      <c r="E166" s="246" t="s">
        <v>1167</v>
      </c>
      <c r="F166" s="247" t="s">
        <v>1168</v>
      </c>
      <c r="G166" s="248" t="s">
        <v>192</v>
      </c>
      <c r="H166" s="249">
        <v>103.5</v>
      </c>
      <c r="I166" s="250"/>
      <c r="J166" s="251">
        <f>ROUND(I166*H166,2)</f>
        <v>0</v>
      </c>
      <c r="K166" s="247" t="s">
        <v>137</v>
      </c>
      <c r="L166" s="252"/>
      <c r="M166" s="253" t="s">
        <v>19</v>
      </c>
      <c r="N166" s="254" t="s">
        <v>43</v>
      </c>
      <c r="O166" s="85"/>
      <c r="P166" s="214">
        <f>O166*H166</f>
        <v>0</v>
      </c>
      <c r="Q166" s="214">
        <v>0.00089999999999999998</v>
      </c>
      <c r="R166" s="214">
        <f>Q166*H166</f>
        <v>0.093149999999999997</v>
      </c>
      <c r="S166" s="214">
        <v>0</v>
      </c>
      <c r="T166" s="21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6" t="s">
        <v>759</v>
      </c>
      <c r="AT166" s="216" t="s">
        <v>289</v>
      </c>
      <c r="AU166" s="216" t="s">
        <v>82</v>
      </c>
      <c r="AY166" s="18" t="s">
        <v>131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8" t="s">
        <v>80</v>
      </c>
      <c r="BK166" s="217">
        <f>ROUND(I166*H166,2)</f>
        <v>0</v>
      </c>
      <c r="BL166" s="18" t="s">
        <v>759</v>
      </c>
      <c r="BM166" s="216" t="s">
        <v>1169</v>
      </c>
    </row>
    <row r="167" s="2" customFormat="1">
      <c r="A167" s="39"/>
      <c r="B167" s="40"/>
      <c r="C167" s="41"/>
      <c r="D167" s="218" t="s">
        <v>140</v>
      </c>
      <c r="E167" s="41"/>
      <c r="F167" s="219" t="s">
        <v>1168</v>
      </c>
      <c r="G167" s="41"/>
      <c r="H167" s="41"/>
      <c r="I167" s="220"/>
      <c r="J167" s="41"/>
      <c r="K167" s="41"/>
      <c r="L167" s="45"/>
      <c r="M167" s="221"/>
      <c r="N167" s="222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140</v>
      </c>
      <c r="AU167" s="18" t="s">
        <v>82</v>
      </c>
    </row>
    <row r="168" s="2" customFormat="1">
      <c r="A168" s="39"/>
      <c r="B168" s="40"/>
      <c r="C168" s="41"/>
      <c r="D168" s="218" t="s">
        <v>167</v>
      </c>
      <c r="E168" s="41"/>
      <c r="F168" s="244" t="s">
        <v>1170</v>
      </c>
      <c r="G168" s="41"/>
      <c r="H168" s="41"/>
      <c r="I168" s="220"/>
      <c r="J168" s="41"/>
      <c r="K168" s="41"/>
      <c r="L168" s="45"/>
      <c r="M168" s="221"/>
      <c r="N168" s="222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167</v>
      </c>
      <c r="AU168" s="18" t="s">
        <v>82</v>
      </c>
    </row>
    <row r="169" s="14" customFormat="1">
      <c r="A169" s="14"/>
      <c r="B169" s="233"/>
      <c r="C169" s="234"/>
      <c r="D169" s="218" t="s">
        <v>142</v>
      </c>
      <c r="E169" s="234"/>
      <c r="F169" s="236" t="s">
        <v>1171</v>
      </c>
      <c r="G169" s="234"/>
      <c r="H169" s="237">
        <v>103.5</v>
      </c>
      <c r="I169" s="238"/>
      <c r="J169" s="234"/>
      <c r="K169" s="234"/>
      <c r="L169" s="239"/>
      <c r="M169" s="240"/>
      <c r="N169" s="241"/>
      <c r="O169" s="241"/>
      <c r="P169" s="241"/>
      <c r="Q169" s="241"/>
      <c r="R169" s="241"/>
      <c r="S169" s="241"/>
      <c r="T169" s="24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3" t="s">
        <v>142</v>
      </c>
      <c r="AU169" s="243" t="s">
        <v>82</v>
      </c>
      <c r="AV169" s="14" t="s">
        <v>82</v>
      </c>
      <c r="AW169" s="14" t="s">
        <v>4</v>
      </c>
      <c r="AX169" s="14" t="s">
        <v>80</v>
      </c>
      <c r="AY169" s="243" t="s">
        <v>131</v>
      </c>
    </row>
    <row r="170" s="12" customFormat="1" ht="22.8" customHeight="1">
      <c r="A170" s="12"/>
      <c r="B170" s="189"/>
      <c r="C170" s="190"/>
      <c r="D170" s="191" t="s">
        <v>71</v>
      </c>
      <c r="E170" s="203" t="s">
        <v>1172</v>
      </c>
      <c r="F170" s="203" t="s">
        <v>1173</v>
      </c>
      <c r="G170" s="190"/>
      <c r="H170" s="190"/>
      <c r="I170" s="193"/>
      <c r="J170" s="204">
        <f>BK170</f>
        <v>0</v>
      </c>
      <c r="K170" s="190"/>
      <c r="L170" s="195"/>
      <c r="M170" s="196"/>
      <c r="N170" s="197"/>
      <c r="O170" s="197"/>
      <c r="P170" s="198">
        <f>SUM(P171:P178)</f>
        <v>0</v>
      </c>
      <c r="Q170" s="197"/>
      <c r="R170" s="198">
        <f>SUM(R171:R178)</f>
        <v>0.037199999999999997</v>
      </c>
      <c r="S170" s="197"/>
      <c r="T170" s="199">
        <f>SUM(T171:T178)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0" t="s">
        <v>152</v>
      </c>
      <c r="AT170" s="201" t="s">
        <v>71</v>
      </c>
      <c r="AU170" s="201" t="s">
        <v>80</v>
      </c>
      <c r="AY170" s="200" t="s">
        <v>131</v>
      </c>
      <c r="BK170" s="202">
        <f>SUM(BK171:BK178)</f>
        <v>0</v>
      </c>
    </row>
    <row r="171" s="2" customFormat="1" ht="24.15" customHeight="1">
      <c r="A171" s="39"/>
      <c r="B171" s="40"/>
      <c r="C171" s="205" t="s">
        <v>316</v>
      </c>
      <c r="D171" s="205" t="s">
        <v>133</v>
      </c>
      <c r="E171" s="206" t="s">
        <v>1174</v>
      </c>
      <c r="F171" s="207" t="s">
        <v>1175</v>
      </c>
      <c r="G171" s="208" t="s">
        <v>192</v>
      </c>
      <c r="H171" s="209">
        <v>30</v>
      </c>
      <c r="I171" s="210"/>
      <c r="J171" s="211">
        <f>ROUND(I171*H171,2)</f>
        <v>0</v>
      </c>
      <c r="K171" s="207" t="s">
        <v>137</v>
      </c>
      <c r="L171" s="45"/>
      <c r="M171" s="212" t="s">
        <v>19</v>
      </c>
      <c r="N171" s="213" t="s">
        <v>43</v>
      </c>
      <c r="O171" s="85"/>
      <c r="P171" s="214">
        <f>O171*H171</f>
        <v>0</v>
      </c>
      <c r="Q171" s="214">
        <v>0</v>
      </c>
      <c r="R171" s="214">
        <f>Q171*H171</f>
        <v>0</v>
      </c>
      <c r="S171" s="214">
        <v>0</v>
      </c>
      <c r="T171" s="21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6" t="s">
        <v>532</v>
      </c>
      <c r="AT171" s="216" t="s">
        <v>133</v>
      </c>
      <c r="AU171" s="216" t="s">
        <v>82</v>
      </c>
      <c r="AY171" s="18" t="s">
        <v>131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8" t="s">
        <v>80</v>
      </c>
      <c r="BK171" s="217">
        <f>ROUND(I171*H171,2)</f>
        <v>0</v>
      </c>
      <c r="BL171" s="18" t="s">
        <v>532</v>
      </c>
      <c r="BM171" s="216" t="s">
        <v>1176</v>
      </c>
    </row>
    <row r="172" s="2" customFormat="1">
      <c r="A172" s="39"/>
      <c r="B172" s="40"/>
      <c r="C172" s="41"/>
      <c r="D172" s="218" t="s">
        <v>140</v>
      </c>
      <c r="E172" s="41"/>
      <c r="F172" s="219" t="s">
        <v>1177</v>
      </c>
      <c r="G172" s="41"/>
      <c r="H172" s="41"/>
      <c r="I172" s="220"/>
      <c r="J172" s="41"/>
      <c r="K172" s="41"/>
      <c r="L172" s="45"/>
      <c r="M172" s="221"/>
      <c r="N172" s="222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140</v>
      </c>
      <c r="AU172" s="18" t="s">
        <v>82</v>
      </c>
    </row>
    <row r="173" s="2" customFormat="1" ht="14.4" customHeight="1">
      <c r="A173" s="39"/>
      <c r="B173" s="40"/>
      <c r="C173" s="205" t="s">
        <v>322</v>
      </c>
      <c r="D173" s="205" t="s">
        <v>133</v>
      </c>
      <c r="E173" s="206" t="s">
        <v>1178</v>
      </c>
      <c r="F173" s="207" t="s">
        <v>1179</v>
      </c>
      <c r="G173" s="208" t="s">
        <v>192</v>
      </c>
      <c r="H173" s="209">
        <v>20</v>
      </c>
      <c r="I173" s="210"/>
      <c r="J173" s="211">
        <f>ROUND(I173*H173,2)</f>
        <v>0</v>
      </c>
      <c r="K173" s="207" t="s">
        <v>137</v>
      </c>
      <c r="L173" s="45"/>
      <c r="M173" s="212" t="s">
        <v>19</v>
      </c>
      <c r="N173" s="213" t="s">
        <v>43</v>
      </c>
      <c r="O173" s="85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532</v>
      </c>
      <c r="AT173" s="216" t="s">
        <v>133</v>
      </c>
      <c r="AU173" s="216" t="s">
        <v>82</v>
      </c>
      <c r="AY173" s="18" t="s">
        <v>131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80</v>
      </c>
      <c r="BK173" s="217">
        <f>ROUND(I173*H173,2)</f>
        <v>0</v>
      </c>
      <c r="BL173" s="18" t="s">
        <v>532</v>
      </c>
      <c r="BM173" s="216" t="s">
        <v>1180</v>
      </c>
    </row>
    <row r="174" s="2" customFormat="1">
      <c r="A174" s="39"/>
      <c r="B174" s="40"/>
      <c r="C174" s="41"/>
      <c r="D174" s="218" t="s">
        <v>140</v>
      </c>
      <c r="E174" s="41"/>
      <c r="F174" s="219" t="s">
        <v>1181</v>
      </c>
      <c r="G174" s="41"/>
      <c r="H174" s="41"/>
      <c r="I174" s="220"/>
      <c r="J174" s="41"/>
      <c r="K174" s="41"/>
      <c r="L174" s="45"/>
      <c r="M174" s="221"/>
      <c r="N174" s="222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140</v>
      </c>
      <c r="AU174" s="18" t="s">
        <v>82</v>
      </c>
    </row>
    <row r="175" s="2" customFormat="1" ht="24.15" customHeight="1">
      <c r="A175" s="39"/>
      <c r="B175" s="40"/>
      <c r="C175" s="245" t="s">
        <v>327</v>
      </c>
      <c r="D175" s="245" t="s">
        <v>289</v>
      </c>
      <c r="E175" s="246" t="s">
        <v>1182</v>
      </c>
      <c r="F175" s="247" t="s">
        <v>1183</v>
      </c>
      <c r="G175" s="248" t="s">
        <v>192</v>
      </c>
      <c r="H175" s="249">
        <v>20</v>
      </c>
      <c r="I175" s="250"/>
      <c r="J175" s="251">
        <f>ROUND(I175*H175,2)</f>
        <v>0</v>
      </c>
      <c r="K175" s="247" t="s">
        <v>137</v>
      </c>
      <c r="L175" s="252"/>
      <c r="M175" s="253" t="s">
        <v>19</v>
      </c>
      <c r="N175" s="254" t="s">
        <v>43</v>
      </c>
      <c r="O175" s="85"/>
      <c r="P175" s="214">
        <f>O175*H175</f>
        <v>0</v>
      </c>
      <c r="Q175" s="214">
        <v>0.00068999999999999997</v>
      </c>
      <c r="R175" s="214">
        <f>Q175*H175</f>
        <v>0.0138</v>
      </c>
      <c r="S175" s="214">
        <v>0</v>
      </c>
      <c r="T175" s="21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6" t="s">
        <v>759</v>
      </c>
      <c r="AT175" s="216" t="s">
        <v>289</v>
      </c>
      <c r="AU175" s="216" t="s">
        <v>82</v>
      </c>
      <c r="AY175" s="18" t="s">
        <v>131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8" t="s">
        <v>80</v>
      </c>
      <c r="BK175" s="217">
        <f>ROUND(I175*H175,2)</f>
        <v>0</v>
      </c>
      <c r="BL175" s="18" t="s">
        <v>759</v>
      </c>
      <c r="BM175" s="216" t="s">
        <v>1184</v>
      </c>
    </row>
    <row r="176" s="2" customFormat="1">
      <c r="A176" s="39"/>
      <c r="B176" s="40"/>
      <c r="C176" s="41"/>
      <c r="D176" s="218" t="s">
        <v>140</v>
      </c>
      <c r="E176" s="41"/>
      <c r="F176" s="219" t="s">
        <v>1183</v>
      </c>
      <c r="G176" s="41"/>
      <c r="H176" s="41"/>
      <c r="I176" s="220"/>
      <c r="J176" s="41"/>
      <c r="K176" s="41"/>
      <c r="L176" s="45"/>
      <c r="M176" s="221"/>
      <c r="N176" s="222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140</v>
      </c>
      <c r="AU176" s="18" t="s">
        <v>82</v>
      </c>
    </row>
    <row r="177" s="2" customFormat="1" ht="24.15" customHeight="1">
      <c r="A177" s="39"/>
      <c r="B177" s="40"/>
      <c r="C177" s="245" t="s">
        <v>333</v>
      </c>
      <c r="D177" s="245" t="s">
        <v>289</v>
      </c>
      <c r="E177" s="246" t="s">
        <v>757</v>
      </c>
      <c r="F177" s="247" t="s">
        <v>1185</v>
      </c>
      <c r="G177" s="248" t="s">
        <v>192</v>
      </c>
      <c r="H177" s="249">
        <v>30</v>
      </c>
      <c r="I177" s="250"/>
      <c r="J177" s="251">
        <f>ROUND(I177*H177,2)</f>
        <v>0</v>
      </c>
      <c r="K177" s="247" t="s">
        <v>137</v>
      </c>
      <c r="L177" s="252"/>
      <c r="M177" s="253" t="s">
        <v>19</v>
      </c>
      <c r="N177" s="254" t="s">
        <v>43</v>
      </c>
      <c r="O177" s="85"/>
      <c r="P177" s="214">
        <f>O177*H177</f>
        <v>0</v>
      </c>
      <c r="Q177" s="214">
        <v>0.00077999999999999999</v>
      </c>
      <c r="R177" s="214">
        <f>Q177*H177</f>
        <v>0.023400000000000001</v>
      </c>
      <c r="S177" s="214">
        <v>0</v>
      </c>
      <c r="T177" s="21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6" t="s">
        <v>759</v>
      </c>
      <c r="AT177" s="216" t="s">
        <v>289</v>
      </c>
      <c r="AU177" s="216" t="s">
        <v>82</v>
      </c>
      <c r="AY177" s="18" t="s">
        <v>131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8" t="s">
        <v>80</v>
      </c>
      <c r="BK177" s="217">
        <f>ROUND(I177*H177,2)</f>
        <v>0</v>
      </c>
      <c r="BL177" s="18" t="s">
        <v>759</v>
      </c>
      <c r="BM177" s="216" t="s">
        <v>1186</v>
      </c>
    </row>
    <row r="178" s="2" customFormat="1">
      <c r="A178" s="39"/>
      <c r="B178" s="40"/>
      <c r="C178" s="41"/>
      <c r="D178" s="218" t="s">
        <v>140</v>
      </c>
      <c r="E178" s="41"/>
      <c r="F178" s="219" t="s">
        <v>758</v>
      </c>
      <c r="G178" s="41"/>
      <c r="H178" s="41"/>
      <c r="I178" s="220"/>
      <c r="J178" s="41"/>
      <c r="K178" s="41"/>
      <c r="L178" s="45"/>
      <c r="M178" s="221"/>
      <c r="N178" s="222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140</v>
      </c>
      <c r="AU178" s="18" t="s">
        <v>82</v>
      </c>
    </row>
    <row r="179" s="12" customFormat="1" ht="22.8" customHeight="1">
      <c r="A179" s="12"/>
      <c r="B179" s="189"/>
      <c r="C179" s="190"/>
      <c r="D179" s="191" t="s">
        <v>71</v>
      </c>
      <c r="E179" s="203" t="s">
        <v>740</v>
      </c>
      <c r="F179" s="203" t="s">
        <v>741</v>
      </c>
      <c r="G179" s="190"/>
      <c r="H179" s="190"/>
      <c r="I179" s="193"/>
      <c r="J179" s="204">
        <f>BK179</f>
        <v>0</v>
      </c>
      <c r="K179" s="190"/>
      <c r="L179" s="195"/>
      <c r="M179" s="196"/>
      <c r="N179" s="197"/>
      <c r="O179" s="197"/>
      <c r="P179" s="198">
        <f>SUM(P180:P181)</f>
        <v>0</v>
      </c>
      <c r="Q179" s="197"/>
      <c r="R179" s="198">
        <f>SUM(R180:R181)</f>
        <v>0.0138</v>
      </c>
      <c r="S179" s="197"/>
      <c r="T179" s="199">
        <f>SUM(T180:T181)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0" t="s">
        <v>152</v>
      </c>
      <c r="AT179" s="201" t="s">
        <v>71</v>
      </c>
      <c r="AU179" s="201" t="s">
        <v>80</v>
      </c>
      <c r="AY179" s="200" t="s">
        <v>131</v>
      </c>
      <c r="BK179" s="202">
        <f>SUM(BK180:BK181)</f>
        <v>0</v>
      </c>
    </row>
    <row r="180" s="2" customFormat="1" ht="14.4" customHeight="1">
      <c r="A180" s="39"/>
      <c r="B180" s="40"/>
      <c r="C180" s="205" t="s">
        <v>340</v>
      </c>
      <c r="D180" s="205" t="s">
        <v>133</v>
      </c>
      <c r="E180" s="206" t="s">
        <v>1187</v>
      </c>
      <c r="F180" s="207" t="s">
        <v>1188</v>
      </c>
      <c r="G180" s="208" t="s">
        <v>192</v>
      </c>
      <c r="H180" s="209">
        <v>115</v>
      </c>
      <c r="I180" s="210"/>
      <c r="J180" s="211">
        <f>ROUND(I180*H180,2)</f>
        <v>0</v>
      </c>
      <c r="K180" s="207" t="s">
        <v>137</v>
      </c>
      <c r="L180" s="45"/>
      <c r="M180" s="212" t="s">
        <v>19</v>
      </c>
      <c r="N180" s="213" t="s">
        <v>43</v>
      </c>
      <c r="O180" s="85"/>
      <c r="P180" s="214">
        <f>O180*H180</f>
        <v>0</v>
      </c>
      <c r="Q180" s="214">
        <v>0.00012</v>
      </c>
      <c r="R180" s="214">
        <f>Q180*H180</f>
        <v>0.0138</v>
      </c>
      <c r="S180" s="214">
        <v>0</v>
      </c>
      <c r="T180" s="21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6" t="s">
        <v>532</v>
      </c>
      <c r="AT180" s="216" t="s">
        <v>133</v>
      </c>
      <c r="AU180" s="216" t="s">
        <v>82</v>
      </c>
      <c r="AY180" s="18" t="s">
        <v>131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80</v>
      </c>
      <c r="BK180" s="217">
        <f>ROUND(I180*H180,2)</f>
        <v>0</v>
      </c>
      <c r="BL180" s="18" t="s">
        <v>532</v>
      </c>
      <c r="BM180" s="216" t="s">
        <v>1189</v>
      </c>
    </row>
    <row r="181" s="2" customFormat="1">
      <c r="A181" s="39"/>
      <c r="B181" s="40"/>
      <c r="C181" s="41"/>
      <c r="D181" s="218" t="s">
        <v>140</v>
      </c>
      <c r="E181" s="41"/>
      <c r="F181" s="219" t="s">
        <v>1190</v>
      </c>
      <c r="G181" s="41"/>
      <c r="H181" s="41"/>
      <c r="I181" s="220"/>
      <c r="J181" s="41"/>
      <c r="K181" s="41"/>
      <c r="L181" s="45"/>
      <c r="M181" s="221"/>
      <c r="N181" s="222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140</v>
      </c>
      <c r="AU181" s="18" t="s">
        <v>82</v>
      </c>
    </row>
    <row r="182" s="12" customFormat="1" ht="25.92" customHeight="1">
      <c r="A182" s="12"/>
      <c r="B182" s="189"/>
      <c r="C182" s="190"/>
      <c r="D182" s="191" t="s">
        <v>71</v>
      </c>
      <c r="E182" s="192" t="s">
        <v>1191</v>
      </c>
      <c r="F182" s="192" t="s">
        <v>1192</v>
      </c>
      <c r="G182" s="190"/>
      <c r="H182" s="190"/>
      <c r="I182" s="193"/>
      <c r="J182" s="194">
        <f>BK182</f>
        <v>0</v>
      </c>
      <c r="K182" s="190"/>
      <c r="L182" s="195"/>
      <c r="M182" s="196"/>
      <c r="N182" s="197"/>
      <c r="O182" s="197"/>
      <c r="P182" s="198">
        <f>SUM(P183:P184)</f>
        <v>0</v>
      </c>
      <c r="Q182" s="197"/>
      <c r="R182" s="198">
        <f>SUM(R183:R184)</f>
        <v>0</v>
      </c>
      <c r="S182" s="197"/>
      <c r="T182" s="199">
        <f>SUM(T183:T184)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0" t="s">
        <v>138</v>
      </c>
      <c r="AT182" s="201" t="s">
        <v>71</v>
      </c>
      <c r="AU182" s="201" t="s">
        <v>72</v>
      </c>
      <c r="AY182" s="200" t="s">
        <v>131</v>
      </c>
      <c r="BK182" s="202">
        <f>SUM(BK183:BK184)</f>
        <v>0</v>
      </c>
    </row>
    <row r="183" s="2" customFormat="1" ht="14.4" customHeight="1">
      <c r="A183" s="39"/>
      <c r="B183" s="40"/>
      <c r="C183" s="205" t="s">
        <v>349</v>
      </c>
      <c r="D183" s="205" t="s">
        <v>133</v>
      </c>
      <c r="E183" s="206" t="s">
        <v>1193</v>
      </c>
      <c r="F183" s="207" t="s">
        <v>1194</v>
      </c>
      <c r="G183" s="208" t="s">
        <v>1195</v>
      </c>
      <c r="H183" s="209">
        <v>10</v>
      </c>
      <c r="I183" s="210"/>
      <c r="J183" s="211">
        <f>ROUND(I183*H183,2)</f>
        <v>0</v>
      </c>
      <c r="K183" s="207" t="s">
        <v>137</v>
      </c>
      <c r="L183" s="45"/>
      <c r="M183" s="212" t="s">
        <v>19</v>
      </c>
      <c r="N183" s="213" t="s">
        <v>43</v>
      </c>
      <c r="O183" s="85"/>
      <c r="P183" s="214">
        <f>O183*H183</f>
        <v>0</v>
      </c>
      <c r="Q183" s="214">
        <v>0</v>
      </c>
      <c r="R183" s="214">
        <f>Q183*H183</f>
        <v>0</v>
      </c>
      <c r="S183" s="214">
        <v>0</v>
      </c>
      <c r="T183" s="215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6" t="s">
        <v>138</v>
      </c>
      <c r="AT183" s="216" t="s">
        <v>133</v>
      </c>
      <c r="AU183" s="216" t="s">
        <v>80</v>
      </c>
      <c r="AY183" s="18" t="s">
        <v>131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80</v>
      </c>
      <c r="BK183" s="217">
        <f>ROUND(I183*H183,2)</f>
        <v>0</v>
      </c>
      <c r="BL183" s="18" t="s">
        <v>138</v>
      </c>
      <c r="BM183" s="216" t="s">
        <v>1196</v>
      </c>
    </row>
    <row r="184" s="2" customFormat="1">
      <c r="A184" s="39"/>
      <c r="B184" s="40"/>
      <c r="C184" s="41"/>
      <c r="D184" s="218" t="s">
        <v>140</v>
      </c>
      <c r="E184" s="41"/>
      <c r="F184" s="219" t="s">
        <v>1197</v>
      </c>
      <c r="G184" s="41"/>
      <c r="H184" s="41"/>
      <c r="I184" s="220"/>
      <c r="J184" s="41"/>
      <c r="K184" s="41"/>
      <c r="L184" s="45"/>
      <c r="M184" s="269"/>
      <c r="N184" s="270"/>
      <c r="O184" s="271"/>
      <c r="P184" s="271"/>
      <c r="Q184" s="271"/>
      <c r="R184" s="271"/>
      <c r="S184" s="271"/>
      <c r="T184" s="272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140</v>
      </c>
      <c r="AU184" s="18" t="s">
        <v>80</v>
      </c>
    </row>
    <row r="185" s="2" customFormat="1" ht="6.96" customHeight="1">
      <c r="A185" s="39"/>
      <c r="B185" s="60"/>
      <c r="C185" s="61"/>
      <c r="D185" s="61"/>
      <c r="E185" s="61"/>
      <c r="F185" s="61"/>
      <c r="G185" s="61"/>
      <c r="H185" s="61"/>
      <c r="I185" s="61"/>
      <c r="J185" s="61"/>
      <c r="K185" s="61"/>
      <c r="L185" s="45"/>
      <c r="M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</row>
  </sheetData>
  <sheetProtection sheet="1" autoFilter="0" formatColumns="0" formatRows="0" objects="1" scenarios="1" spinCount="100000" saltValue="WoEuv6IxVcJVYdGKYq9N1QknfAsUsLgrgwpwVrl645TfrQjVk8h4+/wDaqftUNp08Qvr0XSb7hA3TtKGGI1ELA==" hashValue="VQ4u15aEebHoVXirs8FDVtGTN/BfxyvWNmHwttZus3UqV+iJ1hAYf31iuXFoGAKajdLeKPEnmdaRLmquTsi9Dg==" algorithmName="SHA-512" password="CC35"/>
  <autoFilter ref="C89:K184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="1" customFormat="1" ht="24.96" customHeight="1">
      <c r="B4" s="21"/>
      <c r="D4" s="131" t="s">
        <v>99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Křižovatka Opatovská - Chilská, č. akce 999178, Praha 11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100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1198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23. 4. 2021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ROUND(J86,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ROUND((SUM(BE86:BE132)),  2)</f>
        <v>0</v>
      </c>
      <c r="G33" s="39"/>
      <c r="H33" s="39"/>
      <c r="I33" s="149">
        <v>0.20999999999999999</v>
      </c>
      <c r="J33" s="148">
        <f>ROUND(((SUM(BE86:BE132))*I33),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44</v>
      </c>
      <c r="F34" s="148">
        <f>ROUND((SUM(BF86:BF132)),  2)</f>
        <v>0</v>
      </c>
      <c r="G34" s="39"/>
      <c r="H34" s="39"/>
      <c r="I34" s="149">
        <v>0.14999999999999999</v>
      </c>
      <c r="J34" s="148">
        <f>ROUND(((SUM(BF86:BF132))*I34),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45</v>
      </c>
      <c r="F35" s="148">
        <f>ROUND((SUM(BG86:BG132)),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46</v>
      </c>
      <c r="F36" s="148">
        <f>ROUND((SUM(BH86:BH132)),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47</v>
      </c>
      <c r="F37" s="148">
        <f>ROUND((SUM(BI86:BI132)),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102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Křižovatka Opatovská - Chilská, č. akce 999178, Praha 11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100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VON - Vedlejší a ostatní náklady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Křižovatka ulic Opatovská - Chilská</v>
      </c>
      <c r="G52" s="41"/>
      <c r="H52" s="41"/>
      <c r="I52" s="33" t="s">
        <v>23</v>
      </c>
      <c r="J52" s="73" t="str">
        <f>IF(J12="","",J12)</f>
        <v>23. 4. 2021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TSK hlavního města Prahy, a.s.</v>
      </c>
      <c r="G54" s="41"/>
      <c r="H54" s="41"/>
      <c r="I54" s="33" t="s">
        <v>31</v>
      </c>
      <c r="J54" s="37" t="str">
        <f>E21</f>
        <v>Atelier PROMIKA s.r.o.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103</v>
      </c>
      <c r="D57" s="163"/>
      <c r="E57" s="163"/>
      <c r="F57" s="163"/>
      <c r="G57" s="163"/>
      <c r="H57" s="163"/>
      <c r="I57" s="163"/>
      <c r="J57" s="164" t="s">
        <v>104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105</v>
      </c>
    </row>
    <row r="60" s="9" customFormat="1" ht="24.96" customHeight="1">
      <c r="A60" s="9"/>
      <c r="B60" s="166"/>
      <c r="C60" s="167"/>
      <c r="D60" s="168" t="s">
        <v>1199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1200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1201</v>
      </c>
      <c r="E62" s="175"/>
      <c r="F62" s="175"/>
      <c r="G62" s="175"/>
      <c r="H62" s="175"/>
      <c r="I62" s="175"/>
      <c r="J62" s="176">
        <f>J107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1202</v>
      </c>
      <c r="E63" s="175"/>
      <c r="F63" s="175"/>
      <c r="G63" s="175"/>
      <c r="H63" s="175"/>
      <c r="I63" s="175"/>
      <c r="J63" s="176">
        <f>J110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1203</v>
      </c>
      <c r="E64" s="175"/>
      <c r="F64" s="175"/>
      <c r="G64" s="175"/>
      <c r="H64" s="175"/>
      <c r="I64" s="175"/>
      <c r="J64" s="176">
        <f>J118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2"/>
      <c r="C65" s="173"/>
      <c r="D65" s="174" t="s">
        <v>1204</v>
      </c>
      <c r="E65" s="175"/>
      <c r="F65" s="175"/>
      <c r="G65" s="175"/>
      <c r="H65" s="175"/>
      <c r="I65" s="175"/>
      <c r="J65" s="176">
        <f>J125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2"/>
      <c r="C66" s="173"/>
      <c r="D66" s="174" t="s">
        <v>1205</v>
      </c>
      <c r="E66" s="175"/>
      <c r="F66" s="175"/>
      <c r="G66" s="175"/>
      <c r="H66" s="175"/>
      <c r="I66" s="175"/>
      <c r="J66" s="176">
        <f>J129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116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6.5" customHeight="1">
      <c r="A76" s="39"/>
      <c r="B76" s="40"/>
      <c r="C76" s="41"/>
      <c r="D76" s="41"/>
      <c r="E76" s="161" t="str">
        <f>E7</f>
        <v>Křižovatka Opatovská - Chilská, č. akce 999178, Praha 11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100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70" t="str">
        <f>E9</f>
        <v>VON - Vedlejší a ostatní náklady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21</v>
      </c>
      <c r="D80" s="41"/>
      <c r="E80" s="41"/>
      <c r="F80" s="28" t="str">
        <f>F12</f>
        <v>Křižovatka ulic Opatovská - Chilská</v>
      </c>
      <c r="G80" s="41"/>
      <c r="H80" s="41"/>
      <c r="I80" s="33" t="s">
        <v>23</v>
      </c>
      <c r="J80" s="73" t="str">
        <f>IF(J12="","",J12)</f>
        <v>23. 4. 2021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5.65" customHeight="1">
      <c r="A82" s="39"/>
      <c r="B82" s="40"/>
      <c r="C82" s="33" t="s">
        <v>25</v>
      </c>
      <c r="D82" s="41"/>
      <c r="E82" s="41"/>
      <c r="F82" s="28" t="str">
        <f>E15</f>
        <v>TSK hlavního města Prahy, a.s.</v>
      </c>
      <c r="G82" s="41"/>
      <c r="H82" s="41"/>
      <c r="I82" s="33" t="s">
        <v>31</v>
      </c>
      <c r="J82" s="37" t="str">
        <f>E21</f>
        <v>Atelier PROMIKA s.r.o.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29</v>
      </c>
      <c r="D83" s="41"/>
      <c r="E83" s="41"/>
      <c r="F83" s="28" t="str">
        <f>IF(E18="","",E18)</f>
        <v>Vyplň údaj</v>
      </c>
      <c r="G83" s="41"/>
      <c r="H83" s="41"/>
      <c r="I83" s="33" t="s">
        <v>34</v>
      </c>
      <c r="J83" s="37" t="str">
        <f>E24</f>
        <v xml:space="preserve"> 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0.32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11" customFormat="1" ht="29.28" customHeight="1">
      <c r="A85" s="178"/>
      <c r="B85" s="179"/>
      <c r="C85" s="180" t="s">
        <v>117</v>
      </c>
      <c r="D85" s="181" t="s">
        <v>57</v>
      </c>
      <c r="E85" s="181" t="s">
        <v>53</v>
      </c>
      <c r="F85" s="181" t="s">
        <v>54</v>
      </c>
      <c r="G85" s="181" t="s">
        <v>118</v>
      </c>
      <c r="H85" s="181" t="s">
        <v>119</v>
      </c>
      <c r="I85" s="181" t="s">
        <v>120</v>
      </c>
      <c r="J85" s="181" t="s">
        <v>104</v>
      </c>
      <c r="K85" s="182" t="s">
        <v>121</v>
      </c>
      <c r="L85" s="183"/>
      <c r="M85" s="93" t="s">
        <v>19</v>
      </c>
      <c r="N85" s="94" t="s">
        <v>42</v>
      </c>
      <c r="O85" s="94" t="s">
        <v>122</v>
      </c>
      <c r="P85" s="94" t="s">
        <v>123</v>
      </c>
      <c r="Q85" s="94" t="s">
        <v>124</v>
      </c>
      <c r="R85" s="94" t="s">
        <v>125</v>
      </c>
      <c r="S85" s="94" t="s">
        <v>126</v>
      </c>
      <c r="T85" s="95" t="s">
        <v>127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="2" customFormat="1" ht="22.8" customHeight="1">
      <c r="A86" s="39"/>
      <c r="B86" s="40"/>
      <c r="C86" s="100" t="s">
        <v>128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</f>
        <v>0</v>
      </c>
      <c r="Q86" s="97"/>
      <c r="R86" s="186">
        <f>R87</f>
        <v>0</v>
      </c>
      <c r="S86" s="97"/>
      <c r="T86" s="187">
        <f>T87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71</v>
      </c>
      <c r="AU86" s="18" t="s">
        <v>105</v>
      </c>
      <c r="BK86" s="188">
        <f>BK87</f>
        <v>0</v>
      </c>
    </row>
    <row r="87" s="12" customFormat="1" ht="25.92" customHeight="1">
      <c r="A87" s="12"/>
      <c r="B87" s="189"/>
      <c r="C87" s="190"/>
      <c r="D87" s="191" t="s">
        <v>71</v>
      </c>
      <c r="E87" s="192" t="s">
        <v>1206</v>
      </c>
      <c r="F87" s="192" t="s">
        <v>1207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P88+P107+P110+P118+P125+P129</f>
        <v>0</v>
      </c>
      <c r="Q87" s="197"/>
      <c r="R87" s="198">
        <f>R88+R107+R110+R118+R125+R129</f>
        <v>0</v>
      </c>
      <c r="S87" s="197"/>
      <c r="T87" s="199">
        <f>T88+T107+T110+T118+T125+T129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162</v>
      </c>
      <c r="AT87" s="201" t="s">
        <v>71</v>
      </c>
      <c r="AU87" s="201" t="s">
        <v>72</v>
      </c>
      <c r="AY87" s="200" t="s">
        <v>131</v>
      </c>
      <c r="BK87" s="202">
        <f>BK88+BK107+BK110+BK118+BK125+BK129</f>
        <v>0</v>
      </c>
    </row>
    <row r="88" s="12" customFormat="1" ht="22.8" customHeight="1">
      <c r="A88" s="12"/>
      <c r="B88" s="189"/>
      <c r="C88" s="190"/>
      <c r="D88" s="191" t="s">
        <v>71</v>
      </c>
      <c r="E88" s="203" t="s">
        <v>1208</v>
      </c>
      <c r="F88" s="203" t="s">
        <v>1209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SUM(P89:P106)</f>
        <v>0</v>
      </c>
      <c r="Q88" s="197"/>
      <c r="R88" s="198">
        <f>SUM(R89:R106)</f>
        <v>0</v>
      </c>
      <c r="S88" s="197"/>
      <c r="T88" s="199">
        <f>SUM(T89:T106)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162</v>
      </c>
      <c r="AT88" s="201" t="s">
        <v>71</v>
      </c>
      <c r="AU88" s="201" t="s">
        <v>80</v>
      </c>
      <c r="AY88" s="200" t="s">
        <v>131</v>
      </c>
      <c r="BK88" s="202">
        <f>SUM(BK89:BK106)</f>
        <v>0</v>
      </c>
    </row>
    <row r="89" s="2" customFormat="1" ht="14.4" customHeight="1">
      <c r="A89" s="39"/>
      <c r="B89" s="40"/>
      <c r="C89" s="205" t="s">
        <v>80</v>
      </c>
      <c r="D89" s="205" t="s">
        <v>133</v>
      </c>
      <c r="E89" s="206" t="s">
        <v>1210</v>
      </c>
      <c r="F89" s="207" t="s">
        <v>1211</v>
      </c>
      <c r="G89" s="208" t="s">
        <v>1212</v>
      </c>
      <c r="H89" s="209">
        <v>1</v>
      </c>
      <c r="I89" s="210"/>
      <c r="J89" s="211">
        <f>ROUND(I89*H89,2)</f>
        <v>0</v>
      </c>
      <c r="K89" s="207" t="s">
        <v>137</v>
      </c>
      <c r="L89" s="45"/>
      <c r="M89" s="212" t="s">
        <v>19</v>
      </c>
      <c r="N89" s="213" t="s">
        <v>43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1213</v>
      </c>
      <c r="AT89" s="216" t="s">
        <v>133</v>
      </c>
      <c r="AU89" s="216" t="s">
        <v>82</v>
      </c>
      <c r="AY89" s="18" t="s">
        <v>131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80</v>
      </c>
      <c r="BK89" s="217">
        <f>ROUND(I89*H89,2)</f>
        <v>0</v>
      </c>
      <c r="BL89" s="18" t="s">
        <v>1213</v>
      </c>
      <c r="BM89" s="216" t="s">
        <v>1214</v>
      </c>
    </row>
    <row r="90" s="2" customFormat="1">
      <c r="A90" s="39"/>
      <c r="B90" s="40"/>
      <c r="C90" s="41"/>
      <c r="D90" s="218" t="s">
        <v>140</v>
      </c>
      <c r="E90" s="41"/>
      <c r="F90" s="219" t="s">
        <v>1211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140</v>
      </c>
      <c r="AU90" s="18" t="s">
        <v>82</v>
      </c>
    </row>
    <row r="91" s="2" customFormat="1">
      <c r="A91" s="39"/>
      <c r="B91" s="40"/>
      <c r="C91" s="41"/>
      <c r="D91" s="218" t="s">
        <v>167</v>
      </c>
      <c r="E91" s="41"/>
      <c r="F91" s="244" t="s">
        <v>1215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167</v>
      </c>
      <c r="AU91" s="18" t="s">
        <v>82</v>
      </c>
    </row>
    <row r="92" s="2" customFormat="1" ht="14.4" customHeight="1">
      <c r="A92" s="39"/>
      <c r="B92" s="40"/>
      <c r="C92" s="205" t="s">
        <v>82</v>
      </c>
      <c r="D92" s="205" t="s">
        <v>133</v>
      </c>
      <c r="E92" s="206" t="s">
        <v>1216</v>
      </c>
      <c r="F92" s="207" t="s">
        <v>1217</v>
      </c>
      <c r="G92" s="208" t="s">
        <v>1212</v>
      </c>
      <c r="H92" s="209">
        <v>1</v>
      </c>
      <c r="I92" s="210"/>
      <c r="J92" s="211">
        <f>ROUND(I92*H92,2)</f>
        <v>0</v>
      </c>
      <c r="K92" s="207" t="s">
        <v>137</v>
      </c>
      <c r="L92" s="45"/>
      <c r="M92" s="212" t="s">
        <v>19</v>
      </c>
      <c r="N92" s="213" t="s">
        <v>43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1213</v>
      </c>
      <c r="AT92" s="216" t="s">
        <v>133</v>
      </c>
      <c r="AU92" s="216" t="s">
        <v>82</v>
      </c>
      <c r="AY92" s="18" t="s">
        <v>131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80</v>
      </c>
      <c r="BK92" s="217">
        <f>ROUND(I92*H92,2)</f>
        <v>0</v>
      </c>
      <c r="BL92" s="18" t="s">
        <v>1213</v>
      </c>
      <c r="BM92" s="216" t="s">
        <v>1218</v>
      </c>
    </row>
    <row r="93" s="2" customFormat="1">
      <c r="A93" s="39"/>
      <c r="B93" s="40"/>
      <c r="C93" s="41"/>
      <c r="D93" s="218" t="s">
        <v>140</v>
      </c>
      <c r="E93" s="41"/>
      <c r="F93" s="219" t="s">
        <v>1217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140</v>
      </c>
      <c r="AU93" s="18" t="s">
        <v>82</v>
      </c>
    </row>
    <row r="94" s="2" customFormat="1">
      <c r="A94" s="39"/>
      <c r="B94" s="40"/>
      <c r="C94" s="41"/>
      <c r="D94" s="218" t="s">
        <v>167</v>
      </c>
      <c r="E94" s="41"/>
      <c r="F94" s="244" t="s">
        <v>1219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167</v>
      </c>
      <c r="AU94" s="18" t="s">
        <v>82</v>
      </c>
    </row>
    <row r="95" s="2" customFormat="1" ht="14.4" customHeight="1">
      <c r="A95" s="39"/>
      <c r="B95" s="40"/>
      <c r="C95" s="205" t="s">
        <v>152</v>
      </c>
      <c r="D95" s="205" t="s">
        <v>133</v>
      </c>
      <c r="E95" s="206" t="s">
        <v>1220</v>
      </c>
      <c r="F95" s="207" t="s">
        <v>1221</v>
      </c>
      <c r="G95" s="208" t="s">
        <v>1212</v>
      </c>
      <c r="H95" s="209">
        <v>1</v>
      </c>
      <c r="I95" s="210"/>
      <c r="J95" s="211">
        <f>ROUND(I95*H95,2)</f>
        <v>0</v>
      </c>
      <c r="K95" s="207" t="s">
        <v>137</v>
      </c>
      <c r="L95" s="45"/>
      <c r="M95" s="212" t="s">
        <v>19</v>
      </c>
      <c r="N95" s="213" t="s">
        <v>43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1213</v>
      </c>
      <c r="AT95" s="216" t="s">
        <v>133</v>
      </c>
      <c r="AU95" s="216" t="s">
        <v>82</v>
      </c>
      <c r="AY95" s="18" t="s">
        <v>131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80</v>
      </c>
      <c r="BK95" s="217">
        <f>ROUND(I95*H95,2)</f>
        <v>0</v>
      </c>
      <c r="BL95" s="18" t="s">
        <v>1213</v>
      </c>
      <c r="BM95" s="216" t="s">
        <v>1222</v>
      </c>
    </row>
    <row r="96" s="2" customFormat="1">
      <c r="A96" s="39"/>
      <c r="B96" s="40"/>
      <c r="C96" s="41"/>
      <c r="D96" s="218" t="s">
        <v>140</v>
      </c>
      <c r="E96" s="41"/>
      <c r="F96" s="219" t="s">
        <v>1221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140</v>
      </c>
      <c r="AU96" s="18" t="s">
        <v>82</v>
      </c>
    </row>
    <row r="97" s="2" customFormat="1">
      <c r="A97" s="39"/>
      <c r="B97" s="40"/>
      <c r="C97" s="41"/>
      <c r="D97" s="218" t="s">
        <v>167</v>
      </c>
      <c r="E97" s="41"/>
      <c r="F97" s="244" t="s">
        <v>1223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167</v>
      </c>
      <c r="AU97" s="18" t="s">
        <v>82</v>
      </c>
    </row>
    <row r="98" s="2" customFormat="1" ht="14.4" customHeight="1">
      <c r="A98" s="39"/>
      <c r="B98" s="40"/>
      <c r="C98" s="205" t="s">
        <v>138</v>
      </c>
      <c r="D98" s="205" t="s">
        <v>133</v>
      </c>
      <c r="E98" s="206" t="s">
        <v>1224</v>
      </c>
      <c r="F98" s="207" t="s">
        <v>1225</v>
      </c>
      <c r="G98" s="208" t="s">
        <v>1212</v>
      </c>
      <c r="H98" s="209">
        <v>1</v>
      </c>
      <c r="I98" s="210"/>
      <c r="J98" s="211">
        <f>ROUND(I98*H98,2)</f>
        <v>0</v>
      </c>
      <c r="K98" s="207" t="s">
        <v>137</v>
      </c>
      <c r="L98" s="45"/>
      <c r="M98" s="212" t="s">
        <v>19</v>
      </c>
      <c r="N98" s="213" t="s">
        <v>43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1213</v>
      </c>
      <c r="AT98" s="216" t="s">
        <v>133</v>
      </c>
      <c r="AU98" s="216" t="s">
        <v>82</v>
      </c>
      <c r="AY98" s="18" t="s">
        <v>131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80</v>
      </c>
      <c r="BK98" s="217">
        <f>ROUND(I98*H98,2)</f>
        <v>0</v>
      </c>
      <c r="BL98" s="18" t="s">
        <v>1213</v>
      </c>
      <c r="BM98" s="216" t="s">
        <v>1226</v>
      </c>
    </row>
    <row r="99" s="2" customFormat="1">
      <c r="A99" s="39"/>
      <c r="B99" s="40"/>
      <c r="C99" s="41"/>
      <c r="D99" s="218" t="s">
        <v>140</v>
      </c>
      <c r="E99" s="41"/>
      <c r="F99" s="219" t="s">
        <v>1225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140</v>
      </c>
      <c r="AU99" s="18" t="s">
        <v>82</v>
      </c>
    </row>
    <row r="100" s="2" customFormat="1">
      <c r="A100" s="39"/>
      <c r="B100" s="40"/>
      <c r="C100" s="41"/>
      <c r="D100" s="218" t="s">
        <v>167</v>
      </c>
      <c r="E100" s="41"/>
      <c r="F100" s="244" t="s">
        <v>1227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167</v>
      </c>
      <c r="AU100" s="18" t="s">
        <v>82</v>
      </c>
    </row>
    <row r="101" s="2" customFormat="1" ht="14.4" customHeight="1">
      <c r="A101" s="39"/>
      <c r="B101" s="40"/>
      <c r="C101" s="205" t="s">
        <v>162</v>
      </c>
      <c r="D101" s="205" t="s">
        <v>133</v>
      </c>
      <c r="E101" s="206" t="s">
        <v>1228</v>
      </c>
      <c r="F101" s="207" t="s">
        <v>1229</v>
      </c>
      <c r="G101" s="208" t="s">
        <v>1212</v>
      </c>
      <c r="H101" s="209">
        <v>1</v>
      </c>
      <c r="I101" s="210"/>
      <c r="J101" s="211">
        <f>ROUND(I101*H101,2)</f>
        <v>0</v>
      </c>
      <c r="K101" s="207" t="s">
        <v>137</v>
      </c>
      <c r="L101" s="45"/>
      <c r="M101" s="212" t="s">
        <v>19</v>
      </c>
      <c r="N101" s="213" t="s">
        <v>43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1213</v>
      </c>
      <c r="AT101" s="216" t="s">
        <v>133</v>
      </c>
      <c r="AU101" s="216" t="s">
        <v>82</v>
      </c>
      <c r="AY101" s="18" t="s">
        <v>131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80</v>
      </c>
      <c r="BK101" s="217">
        <f>ROUND(I101*H101,2)</f>
        <v>0</v>
      </c>
      <c r="BL101" s="18" t="s">
        <v>1213</v>
      </c>
      <c r="BM101" s="216" t="s">
        <v>1230</v>
      </c>
    </row>
    <row r="102" s="2" customFormat="1">
      <c r="A102" s="39"/>
      <c r="B102" s="40"/>
      <c r="C102" s="41"/>
      <c r="D102" s="218" t="s">
        <v>140</v>
      </c>
      <c r="E102" s="41"/>
      <c r="F102" s="219" t="s">
        <v>1229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140</v>
      </c>
      <c r="AU102" s="18" t="s">
        <v>82</v>
      </c>
    </row>
    <row r="103" s="2" customFormat="1">
      <c r="A103" s="39"/>
      <c r="B103" s="40"/>
      <c r="C103" s="41"/>
      <c r="D103" s="218" t="s">
        <v>167</v>
      </c>
      <c r="E103" s="41"/>
      <c r="F103" s="244" t="s">
        <v>1231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167</v>
      </c>
      <c r="AU103" s="18" t="s">
        <v>82</v>
      </c>
    </row>
    <row r="104" s="2" customFormat="1" ht="14.4" customHeight="1">
      <c r="A104" s="39"/>
      <c r="B104" s="40"/>
      <c r="C104" s="205" t="s">
        <v>170</v>
      </c>
      <c r="D104" s="205" t="s">
        <v>133</v>
      </c>
      <c r="E104" s="206" t="s">
        <v>1232</v>
      </c>
      <c r="F104" s="207" t="s">
        <v>1233</v>
      </c>
      <c r="G104" s="208" t="s">
        <v>1212</v>
      </c>
      <c r="H104" s="209">
        <v>1</v>
      </c>
      <c r="I104" s="210"/>
      <c r="J104" s="211">
        <f>ROUND(I104*H104,2)</f>
        <v>0</v>
      </c>
      <c r="K104" s="207" t="s">
        <v>137</v>
      </c>
      <c r="L104" s="45"/>
      <c r="M104" s="212" t="s">
        <v>19</v>
      </c>
      <c r="N104" s="213" t="s">
        <v>43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1213</v>
      </c>
      <c r="AT104" s="216" t="s">
        <v>133</v>
      </c>
      <c r="AU104" s="216" t="s">
        <v>82</v>
      </c>
      <c r="AY104" s="18" t="s">
        <v>131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80</v>
      </c>
      <c r="BK104" s="217">
        <f>ROUND(I104*H104,2)</f>
        <v>0</v>
      </c>
      <c r="BL104" s="18" t="s">
        <v>1213</v>
      </c>
      <c r="BM104" s="216" t="s">
        <v>1234</v>
      </c>
    </row>
    <row r="105" s="2" customFormat="1">
      <c r="A105" s="39"/>
      <c r="B105" s="40"/>
      <c r="C105" s="41"/>
      <c r="D105" s="218" t="s">
        <v>140</v>
      </c>
      <c r="E105" s="41"/>
      <c r="F105" s="219" t="s">
        <v>1233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140</v>
      </c>
      <c r="AU105" s="18" t="s">
        <v>82</v>
      </c>
    </row>
    <row r="106" s="2" customFormat="1">
      <c r="A106" s="39"/>
      <c r="B106" s="40"/>
      <c r="C106" s="41"/>
      <c r="D106" s="218" t="s">
        <v>167</v>
      </c>
      <c r="E106" s="41"/>
      <c r="F106" s="244" t="s">
        <v>1235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167</v>
      </c>
      <c r="AU106" s="18" t="s">
        <v>82</v>
      </c>
    </row>
    <row r="107" s="12" customFormat="1" ht="22.8" customHeight="1">
      <c r="A107" s="12"/>
      <c r="B107" s="189"/>
      <c r="C107" s="190"/>
      <c r="D107" s="191" t="s">
        <v>71</v>
      </c>
      <c r="E107" s="203" t="s">
        <v>1236</v>
      </c>
      <c r="F107" s="203" t="s">
        <v>1237</v>
      </c>
      <c r="G107" s="190"/>
      <c r="H107" s="190"/>
      <c r="I107" s="193"/>
      <c r="J107" s="204">
        <f>BK107</f>
        <v>0</v>
      </c>
      <c r="K107" s="190"/>
      <c r="L107" s="195"/>
      <c r="M107" s="196"/>
      <c r="N107" s="197"/>
      <c r="O107" s="197"/>
      <c r="P107" s="198">
        <f>SUM(P108:P109)</f>
        <v>0</v>
      </c>
      <c r="Q107" s="197"/>
      <c r="R107" s="198">
        <f>SUM(R108:R109)</f>
        <v>0</v>
      </c>
      <c r="S107" s="197"/>
      <c r="T107" s="199">
        <f>SUM(T108:T109)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0" t="s">
        <v>162</v>
      </c>
      <c r="AT107" s="201" t="s">
        <v>71</v>
      </c>
      <c r="AU107" s="201" t="s">
        <v>80</v>
      </c>
      <c r="AY107" s="200" t="s">
        <v>131</v>
      </c>
      <c r="BK107" s="202">
        <f>SUM(BK108:BK109)</f>
        <v>0</v>
      </c>
    </row>
    <row r="108" s="2" customFormat="1" ht="14.4" customHeight="1">
      <c r="A108" s="39"/>
      <c r="B108" s="40"/>
      <c r="C108" s="205" t="s">
        <v>176</v>
      </c>
      <c r="D108" s="205" t="s">
        <v>133</v>
      </c>
      <c r="E108" s="206" t="s">
        <v>1238</v>
      </c>
      <c r="F108" s="207" t="s">
        <v>1237</v>
      </c>
      <c r="G108" s="208" t="s">
        <v>1212</v>
      </c>
      <c r="H108" s="209">
        <v>1</v>
      </c>
      <c r="I108" s="210"/>
      <c r="J108" s="211">
        <f>ROUND(I108*H108,2)</f>
        <v>0</v>
      </c>
      <c r="K108" s="207" t="s">
        <v>137</v>
      </c>
      <c r="L108" s="45"/>
      <c r="M108" s="212" t="s">
        <v>19</v>
      </c>
      <c r="N108" s="213" t="s">
        <v>43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1213</v>
      </c>
      <c r="AT108" s="216" t="s">
        <v>133</v>
      </c>
      <c r="AU108" s="216" t="s">
        <v>82</v>
      </c>
      <c r="AY108" s="18" t="s">
        <v>131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80</v>
      </c>
      <c r="BK108" s="217">
        <f>ROUND(I108*H108,2)</f>
        <v>0</v>
      </c>
      <c r="BL108" s="18" t="s">
        <v>1213</v>
      </c>
      <c r="BM108" s="216" t="s">
        <v>1239</v>
      </c>
    </row>
    <row r="109" s="2" customFormat="1">
      <c r="A109" s="39"/>
      <c r="B109" s="40"/>
      <c r="C109" s="41"/>
      <c r="D109" s="218" t="s">
        <v>140</v>
      </c>
      <c r="E109" s="41"/>
      <c r="F109" s="219" t="s">
        <v>1237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140</v>
      </c>
      <c r="AU109" s="18" t="s">
        <v>82</v>
      </c>
    </row>
    <row r="110" s="12" customFormat="1" ht="22.8" customHeight="1">
      <c r="A110" s="12"/>
      <c r="B110" s="189"/>
      <c r="C110" s="190"/>
      <c r="D110" s="191" t="s">
        <v>71</v>
      </c>
      <c r="E110" s="203" t="s">
        <v>1240</v>
      </c>
      <c r="F110" s="203" t="s">
        <v>1241</v>
      </c>
      <c r="G110" s="190"/>
      <c r="H110" s="190"/>
      <c r="I110" s="193"/>
      <c r="J110" s="204">
        <f>BK110</f>
        <v>0</v>
      </c>
      <c r="K110" s="190"/>
      <c r="L110" s="195"/>
      <c r="M110" s="196"/>
      <c r="N110" s="197"/>
      <c r="O110" s="197"/>
      <c r="P110" s="198">
        <f>SUM(P111:P117)</f>
        <v>0</v>
      </c>
      <c r="Q110" s="197"/>
      <c r="R110" s="198">
        <f>SUM(R111:R117)</f>
        <v>0</v>
      </c>
      <c r="S110" s="197"/>
      <c r="T110" s="199">
        <f>SUM(T111:T117)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0" t="s">
        <v>162</v>
      </c>
      <c r="AT110" s="201" t="s">
        <v>71</v>
      </c>
      <c r="AU110" s="201" t="s">
        <v>80</v>
      </c>
      <c r="AY110" s="200" t="s">
        <v>131</v>
      </c>
      <c r="BK110" s="202">
        <f>SUM(BK111:BK117)</f>
        <v>0</v>
      </c>
    </row>
    <row r="111" s="2" customFormat="1" ht="14.4" customHeight="1">
      <c r="A111" s="39"/>
      <c r="B111" s="40"/>
      <c r="C111" s="205" t="s">
        <v>182</v>
      </c>
      <c r="D111" s="205" t="s">
        <v>133</v>
      </c>
      <c r="E111" s="206" t="s">
        <v>1242</v>
      </c>
      <c r="F111" s="207" t="s">
        <v>1241</v>
      </c>
      <c r="G111" s="208" t="s">
        <v>1212</v>
      </c>
      <c r="H111" s="209">
        <v>1</v>
      </c>
      <c r="I111" s="210"/>
      <c r="J111" s="211">
        <f>ROUND(I111*H111,2)</f>
        <v>0</v>
      </c>
      <c r="K111" s="207" t="s">
        <v>137</v>
      </c>
      <c r="L111" s="45"/>
      <c r="M111" s="212" t="s">
        <v>19</v>
      </c>
      <c r="N111" s="213" t="s">
        <v>43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1213</v>
      </c>
      <c r="AT111" s="216" t="s">
        <v>133</v>
      </c>
      <c r="AU111" s="216" t="s">
        <v>82</v>
      </c>
      <c r="AY111" s="18" t="s">
        <v>131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80</v>
      </c>
      <c r="BK111" s="217">
        <f>ROUND(I111*H111,2)</f>
        <v>0</v>
      </c>
      <c r="BL111" s="18" t="s">
        <v>1213</v>
      </c>
      <c r="BM111" s="216" t="s">
        <v>1243</v>
      </c>
    </row>
    <row r="112" s="2" customFormat="1">
      <c r="A112" s="39"/>
      <c r="B112" s="40"/>
      <c r="C112" s="41"/>
      <c r="D112" s="218" t="s">
        <v>140</v>
      </c>
      <c r="E112" s="41"/>
      <c r="F112" s="219" t="s">
        <v>1241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140</v>
      </c>
      <c r="AU112" s="18" t="s">
        <v>82</v>
      </c>
    </row>
    <row r="113" s="2" customFormat="1" ht="24.15" customHeight="1">
      <c r="A113" s="39"/>
      <c r="B113" s="40"/>
      <c r="C113" s="205" t="s">
        <v>189</v>
      </c>
      <c r="D113" s="205" t="s">
        <v>133</v>
      </c>
      <c r="E113" s="206" t="s">
        <v>1244</v>
      </c>
      <c r="F113" s="207" t="s">
        <v>1245</v>
      </c>
      <c r="G113" s="208" t="s">
        <v>1212</v>
      </c>
      <c r="H113" s="209">
        <v>1</v>
      </c>
      <c r="I113" s="210"/>
      <c r="J113" s="211">
        <f>ROUND(I113*H113,2)</f>
        <v>0</v>
      </c>
      <c r="K113" s="207" t="s">
        <v>137</v>
      </c>
      <c r="L113" s="45"/>
      <c r="M113" s="212" t="s">
        <v>19</v>
      </c>
      <c r="N113" s="213" t="s">
        <v>43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1213</v>
      </c>
      <c r="AT113" s="216" t="s">
        <v>133</v>
      </c>
      <c r="AU113" s="216" t="s">
        <v>82</v>
      </c>
      <c r="AY113" s="18" t="s">
        <v>131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80</v>
      </c>
      <c r="BK113" s="217">
        <f>ROUND(I113*H113,2)</f>
        <v>0</v>
      </c>
      <c r="BL113" s="18" t="s">
        <v>1213</v>
      </c>
      <c r="BM113" s="216" t="s">
        <v>1246</v>
      </c>
    </row>
    <row r="114" s="2" customFormat="1">
      <c r="A114" s="39"/>
      <c r="B114" s="40"/>
      <c r="C114" s="41"/>
      <c r="D114" s="218" t="s">
        <v>140</v>
      </c>
      <c r="E114" s="41"/>
      <c r="F114" s="219" t="s">
        <v>1245</v>
      </c>
      <c r="G114" s="41"/>
      <c r="H114" s="41"/>
      <c r="I114" s="220"/>
      <c r="J114" s="41"/>
      <c r="K114" s="41"/>
      <c r="L114" s="45"/>
      <c r="M114" s="221"/>
      <c r="N114" s="222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140</v>
      </c>
      <c r="AU114" s="18" t="s">
        <v>82</v>
      </c>
    </row>
    <row r="115" s="2" customFormat="1">
      <c r="A115" s="39"/>
      <c r="B115" s="40"/>
      <c r="C115" s="41"/>
      <c r="D115" s="218" t="s">
        <v>167</v>
      </c>
      <c r="E115" s="41"/>
      <c r="F115" s="244" t="s">
        <v>1247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167</v>
      </c>
      <c r="AU115" s="18" t="s">
        <v>82</v>
      </c>
    </row>
    <row r="116" s="2" customFormat="1" ht="14.4" customHeight="1">
      <c r="A116" s="39"/>
      <c r="B116" s="40"/>
      <c r="C116" s="205" t="s">
        <v>197</v>
      </c>
      <c r="D116" s="205" t="s">
        <v>133</v>
      </c>
      <c r="E116" s="206" t="s">
        <v>1248</v>
      </c>
      <c r="F116" s="207" t="s">
        <v>1249</v>
      </c>
      <c r="G116" s="208" t="s">
        <v>1212</v>
      </c>
      <c r="H116" s="209">
        <v>1</v>
      </c>
      <c r="I116" s="210"/>
      <c r="J116" s="211">
        <f>ROUND(I116*H116,2)</f>
        <v>0</v>
      </c>
      <c r="K116" s="207" t="s">
        <v>137</v>
      </c>
      <c r="L116" s="45"/>
      <c r="M116" s="212" t="s">
        <v>19</v>
      </c>
      <c r="N116" s="213" t="s">
        <v>43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1213</v>
      </c>
      <c r="AT116" s="216" t="s">
        <v>133</v>
      </c>
      <c r="AU116" s="216" t="s">
        <v>82</v>
      </c>
      <c r="AY116" s="18" t="s">
        <v>131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80</v>
      </c>
      <c r="BK116" s="217">
        <f>ROUND(I116*H116,2)</f>
        <v>0</v>
      </c>
      <c r="BL116" s="18" t="s">
        <v>1213</v>
      </c>
      <c r="BM116" s="216" t="s">
        <v>1250</v>
      </c>
    </row>
    <row r="117" s="2" customFormat="1">
      <c r="A117" s="39"/>
      <c r="B117" s="40"/>
      <c r="C117" s="41"/>
      <c r="D117" s="218" t="s">
        <v>140</v>
      </c>
      <c r="E117" s="41"/>
      <c r="F117" s="219" t="s">
        <v>1249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140</v>
      </c>
      <c r="AU117" s="18" t="s">
        <v>82</v>
      </c>
    </row>
    <row r="118" s="12" customFormat="1" ht="22.8" customHeight="1">
      <c r="A118" s="12"/>
      <c r="B118" s="189"/>
      <c r="C118" s="190"/>
      <c r="D118" s="191" t="s">
        <v>71</v>
      </c>
      <c r="E118" s="203" t="s">
        <v>1251</v>
      </c>
      <c r="F118" s="203" t="s">
        <v>1252</v>
      </c>
      <c r="G118" s="190"/>
      <c r="H118" s="190"/>
      <c r="I118" s="193"/>
      <c r="J118" s="204">
        <f>BK118</f>
        <v>0</v>
      </c>
      <c r="K118" s="190"/>
      <c r="L118" s="195"/>
      <c r="M118" s="196"/>
      <c r="N118" s="197"/>
      <c r="O118" s="197"/>
      <c r="P118" s="198">
        <f>SUM(P119:P124)</f>
        <v>0</v>
      </c>
      <c r="Q118" s="197"/>
      <c r="R118" s="198">
        <f>SUM(R119:R124)</f>
        <v>0</v>
      </c>
      <c r="S118" s="197"/>
      <c r="T118" s="199">
        <f>SUM(T119:T124)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0" t="s">
        <v>162</v>
      </c>
      <c r="AT118" s="201" t="s">
        <v>71</v>
      </c>
      <c r="AU118" s="201" t="s">
        <v>80</v>
      </c>
      <c r="AY118" s="200" t="s">
        <v>131</v>
      </c>
      <c r="BK118" s="202">
        <f>SUM(BK119:BK124)</f>
        <v>0</v>
      </c>
    </row>
    <row r="119" s="2" customFormat="1" ht="14.4" customHeight="1">
      <c r="A119" s="39"/>
      <c r="B119" s="40"/>
      <c r="C119" s="205" t="s">
        <v>203</v>
      </c>
      <c r="D119" s="205" t="s">
        <v>133</v>
      </c>
      <c r="E119" s="206" t="s">
        <v>1253</v>
      </c>
      <c r="F119" s="207" t="s">
        <v>1254</v>
      </c>
      <c r="G119" s="208" t="s">
        <v>1212</v>
      </c>
      <c r="H119" s="209">
        <v>1</v>
      </c>
      <c r="I119" s="210"/>
      <c r="J119" s="211">
        <f>ROUND(I119*H119,2)</f>
        <v>0</v>
      </c>
      <c r="K119" s="207" t="s">
        <v>137</v>
      </c>
      <c r="L119" s="45"/>
      <c r="M119" s="212" t="s">
        <v>19</v>
      </c>
      <c r="N119" s="213" t="s">
        <v>43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1213</v>
      </c>
      <c r="AT119" s="216" t="s">
        <v>133</v>
      </c>
      <c r="AU119" s="216" t="s">
        <v>82</v>
      </c>
      <c r="AY119" s="18" t="s">
        <v>131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80</v>
      </c>
      <c r="BK119" s="217">
        <f>ROUND(I119*H119,2)</f>
        <v>0</v>
      </c>
      <c r="BL119" s="18" t="s">
        <v>1213</v>
      </c>
      <c r="BM119" s="216" t="s">
        <v>1255</v>
      </c>
    </row>
    <row r="120" s="2" customFormat="1">
      <c r="A120" s="39"/>
      <c r="B120" s="40"/>
      <c r="C120" s="41"/>
      <c r="D120" s="218" t="s">
        <v>140</v>
      </c>
      <c r="E120" s="41"/>
      <c r="F120" s="219" t="s">
        <v>1254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140</v>
      </c>
      <c r="AU120" s="18" t="s">
        <v>82</v>
      </c>
    </row>
    <row r="121" s="2" customFormat="1">
      <c r="A121" s="39"/>
      <c r="B121" s="40"/>
      <c r="C121" s="41"/>
      <c r="D121" s="218" t="s">
        <v>167</v>
      </c>
      <c r="E121" s="41"/>
      <c r="F121" s="244" t="s">
        <v>1256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167</v>
      </c>
      <c r="AU121" s="18" t="s">
        <v>82</v>
      </c>
    </row>
    <row r="122" s="2" customFormat="1" ht="14.4" customHeight="1">
      <c r="A122" s="39"/>
      <c r="B122" s="40"/>
      <c r="C122" s="205" t="s">
        <v>210</v>
      </c>
      <c r="D122" s="205" t="s">
        <v>133</v>
      </c>
      <c r="E122" s="206" t="s">
        <v>1257</v>
      </c>
      <c r="F122" s="207" t="s">
        <v>1258</v>
      </c>
      <c r="G122" s="208" t="s">
        <v>1212</v>
      </c>
      <c r="H122" s="209">
        <v>1</v>
      </c>
      <c r="I122" s="210"/>
      <c r="J122" s="211">
        <f>ROUND(I122*H122,2)</f>
        <v>0</v>
      </c>
      <c r="K122" s="207" t="s">
        <v>137</v>
      </c>
      <c r="L122" s="45"/>
      <c r="M122" s="212" t="s">
        <v>19</v>
      </c>
      <c r="N122" s="213" t="s">
        <v>43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1213</v>
      </c>
      <c r="AT122" s="216" t="s">
        <v>133</v>
      </c>
      <c r="AU122" s="216" t="s">
        <v>82</v>
      </c>
      <c r="AY122" s="18" t="s">
        <v>131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80</v>
      </c>
      <c r="BK122" s="217">
        <f>ROUND(I122*H122,2)</f>
        <v>0</v>
      </c>
      <c r="BL122" s="18" t="s">
        <v>1213</v>
      </c>
      <c r="BM122" s="216" t="s">
        <v>1259</v>
      </c>
    </row>
    <row r="123" s="2" customFormat="1">
      <c r="A123" s="39"/>
      <c r="B123" s="40"/>
      <c r="C123" s="41"/>
      <c r="D123" s="218" t="s">
        <v>140</v>
      </c>
      <c r="E123" s="41"/>
      <c r="F123" s="219" t="s">
        <v>1258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140</v>
      </c>
      <c r="AU123" s="18" t="s">
        <v>82</v>
      </c>
    </row>
    <row r="124" s="2" customFormat="1">
      <c r="A124" s="39"/>
      <c r="B124" s="40"/>
      <c r="C124" s="41"/>
      <c r="D124" s="218" t="s">
        <v>167</v>
      </c>
      <c r="E124" s="41"/>
      <c r="F124" s="244" t="s">
        <v>1260</v>
      </c>
      <c r="G124" s="41"/>
      <c r="H124" s="41"/>
      <c r="I124" s="220"/>
      <c r="J124" s="41"/>
      <c r="K124" s="41"/>
      <c r="L124" s="45"/>
      <c r="M124" s="221"/>
      <c r="N124" s="22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167</v>
      </c>
      <c r="AU124" s="18" t="s">
        <v>82</v>
      </c>
    </row>
    <row r="125" s="12" customFormat="1" ht="22.8" customHeight="1">
      <c r="A125" s="12"/>
      <c r="B125" s="189"/>
      <c r="C125" s="190"/>
      <c r="D125" s="191" t="s">
        <v>71</v>
      </c>
      <c r="E125" s="203" t="s">
        <v>1261</v>
      </c>
      <c r="F125" s="203" t="s">
        <v>1262</v>
      </c>
      <c r="G125" s="190"/>
      <c r="H125" s="190"/>
      <c r="I125" s="193"/>
      <c r="J125" s="204">
        <f>BK125</f>
        <v>0</v>
      </c>
      <c r="K125" s="190"/>
      <c r="L125" s="195"/>
      <c r="M125" s="196"/>
      <c r="N125" s="197"/>
      <c r="O125" s="197"/>
      <c r="P125" s="198">
        <f>SUM(P126:P128)</f>
        <v>0</v>
      </c>
      <c r="Q125" s="197"/>
      <c r="R125" s="198">
        <f>SUM(R126:R128)</f>
        <v>0</v>
      </c>
      <c r="S125" s="197"/>
      <c r="T125" s="199">
        <f>SUM(T126:T128)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0" t="s">
        <v>162</v>
      </c>
      <c r="AT125" s="201" t="s">
        <v>71</v>
      </c>
      <c r="AU125" s="201" t="s">
        <v>80</v>
      </c>
      <c r="AY125" s="200" t="s">
        <v>131</v>
      </c>
      <c r="BK125" s="202">
        <f>SUM(BK126:BK128)</f>
        <v>0</v>
      </c>
    </row>
    <row r="126" s="2" customFormat="1" ht="14.4" customHeight="1">
      <c r="A126" s="39"/>
      <c r="B126" s="40"/>
      <c r="C126" s="205" t="s">
        <v>217</v>
      </c>
      <c r="D126" s="205" t="s">
        <v>133</v>
      </c>
      <c r="E126" s="206" t="s">
        <v>1263</v>
      </c>
      <c r="F126" s="207" t="s">
        <v>1262</v>
      </c>
      <c r="G126" s="208" t="s">
        <v>1212</v>
      </c>
      <c r="H126" s="209">
        <v>1</v>
      </c>
      <c r="I126" s="210"/>
      <c r="J126" s="211">
        <f>ROUND(I126*H126,2)</f>
        <v>0</v>
      </c>
      <c r="K126" s="207" t="s">
        <v>137</v>
      </c>
      <c r="L126" s="45"/>
      <c r="M126" s="212" t="s">
        <v>19</v>
      </c>
      <c r="N126" s="213" t="s">
        <v>43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1213</v>
      </c>
      <c r="AT126" s="216" t="s">
        <v>133</v>
      </c>
      <c r="AU126" s="216" t="s">
        <v>82</v>
      </c>
      <c r="AY126" s="18" t="s">
        <v>131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80</v>
      </c>
      <c r="BK126" s="217">
        <f>ROUND(I126*H126,2)</f>
        <v>0</v>
      </c>
      <c r="BL126" s="18" t="s">
        <v>1213</v>
      </c>
      <c r="BM126" s="216" t="s">
        <v>1264</v>
      </c>
    </row>
    <row r="127" s="2" customFormat="1">
      <c r="A127" s="39"/>
      <c r="B127" s="40"/>
      <c r="C127" s="41"/>
      <c r="D127" s="218" t="s">
        <v>140</v>
      </c>
      <c r="E127" s="41"/>
      <c r="F127" s="219" t="s">
        <v>1262</v>
      </c>
      <c r="G127" s="41"/>
      <c r="H127" s="41"/>
      <c r="I127" s="220"/>
      <c r="J127" s="41"/>
      <c r="K127" s="41"/>
      <c r="L127" s="45"/>
      <c r="M127" s="221"/>
      <c r="N127" s="22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140</v>
      </c>
      <c r="AU127" s="18" t="s">
        <v>82</v>
      </c>
    </row>
    <row r="128" s="2" customFormat="1">
      <c r="A128" s="39"/>
      <c r="B128" s="40"/>
      <c r="C128" s="41"/>
      <c r="D128" s="218" t="s">
        <v>167</v>
      </c>
      <c r="E128" s="41"/>
      <c r="F128" s="244" t="s">
        <v>1265</v>
      </c>
      <c r="G128" s="41"/>
      <c r="H128" s="41"/>
      <c r="I128" s="220"/>
      <c r="J128" s="41"/>
      <c r="K128" s="41"/>
      <c r="L128" s="45"/>
      <c r="M128" s="221"/>
      <c r="N128" s="22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167</v>
      </c>
      <c r="AU128" s="18" t="s">
        <v>82</v>
      </c>
    </row>
    <row r="129" s="12" customFormat="1" ht="22.8" customHeight="1">
      <c r="A129" s="12"/>
      <c r="B129" s="189"/>
      <c r="C129" s="190"/>
      <c r="D129" s="191" t="s">
        <v>71</v>
      </c>
      <c r="E129" s="203" t="s">
        <v>1266</v>
      </c>
      <c r="F129" s="203" t="s">
        <v>1267</v>
      </c>
      <c r="G129" s="190"/>
      <c r="H129" s="190"/>
      <c r="I129" s="193"/>
      <c r="J129" s="204">
        <f>BK129</f>
        <v>0</v>
      </c>
      <c r="K129" s="190"/>
      <c r="L129" s="195"/>
      <c r="M129" s="196"/>
      <c r="N129" s="197"/>
      <c r="O129" s="197"/>
      <c r="P129" s="198">
        <f>SUM(P130:P132)</f>
        <v>0</v>
      </c>
      <c r="Q129" s="197"/>
      <c r="R129" s="198">
        <f>SUM(R130:R132)</f>
        <v>0</v>
      </c>
      <c r="S129" s="197"/>
      <c r="T129" s="199">
        <f>SUM(T130:T132)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0" t="s">
        <v>162</v>
      </c>
      <c r="AT129" s="201" t="s">
        <v>71</v>
      </c>
      <c r="AU129" s="201" t="s">
        <v>80</v>
      </c>
      <c r="AY129" s="200" t="s">
        <v>131</v>
      </c>
      <c r="BK129" s="202">
        <f>SUM(BK130:BK132)</f>
        <v>0</v>
      </c>
    </row>
    <row r="130" s="2" customFormat="1" ht="14.4" customHeight="1">
      <c r="A130" s="39"/>
      <c r="B130" s="40"/>
      <c r="C130" s="205" t="s">
        <v>224</v>
      </c>
      <c r="D130" s="205" t="s">
        <v>133</v>
      </c>
      <c r="E130" s="206" t="s">
        <v>1268</v>
      </c>
      <c r="F130" s="207" t="s">
        <v>1267</v>
      </c>
      <c r="G130" s="208" t="s">
        <v>1212</v>
      </c>
      <c r="H130" s="209">
        <v>1</v>
      </c>
      <c r="I130" s="210"/>
      <c r="J130" s="211">
        <f>ROUND(I130*H130,2)</f>
        <v>0</v>
      </c>
      <c r="K130" s="207" t="s">
        <v>137</v>
      </c>
      <c r="L130" s="45"/>
      <c r="M130" s="212" t="s">
        <v>19</v>
      </c>
      <c r="N130" s="213" t="s">
        <v>43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1213</v>
      </c>
      <c r="AT130" s="216" t="s">
        <v>133</v>
      </c>
      <c r="AU130" s="216" t="s">
        <v>82</v>
      </c>
      <c r="AY130" s="18" t="s">
        <v>131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80</v>
      </c>
      <c r="BK130" s="217">
        <f>ROUND(I130*H130,2)</f>
        <v>0</v>
      </c>
      <c r="BL130" s="18" t="s">
        <v>1213</v>
      </c>
      <c r="BM130" s="216" t="s">
        <v>1269</v>
      </c>
    </row>
    <row r="131" s="2" customFormat="1">
      <c r="A131" s="39"/>
      <c r="B131" s="40"/>
      <c r="C131" s="41"/>
      <c r="D131" s="218" t="s">
        <v>140</v>
      </c>
      <c r="E131" s="41"/>
      <c r="F131" s="219" t="s">
        <v>1267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140</v>
      </c>
      <c r="AU131" s="18" t="s">
        <v>82</v>
      </c>
    </row>
    <row r="132" s="2" customFormat="1">
      <c r="A132" s="39"/>
      <c r="B132" s="40"/>
      <c r="C132" s="41"/>
      <c r="D132" s="218" t="s">
        <v>167</v>
      </c>
      <c r="E132" s="41"/>
      <c r="F132" s="244" t="s">
        <v>1270</v>
      </c>
      <c r="G132" s="41"/>
      <c r="H132" s="41"/>
      <c r="I132" s="220"/>
      <c r="J132" s="41"/>
      <c r="K132" s="41"/>
      <c r="L132" s="45"/>
      <c r="M132" s="269"/>
      <c r="N132" s="270"/>
      <c r="O132" s="271"/>
      <c r="P132" s="271"/>
      <c r="Q132" s="271"/>
      <c r="R132" s="271"/>
      <c r="S132" s="271"/>
      <c r="T132" s="272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167</v>
      </c>
      <c r="AU132" s="18" t="s">
        <v>82</v>
      </c>
    </row>
    <row r="133" s="2" customFormat="1" ht="6.96" customHeight="1">
      <c r="A133" s="39"/>
      <c r="B133" s="60"/>
      <c r="C133" s="61"/>
      <c r="D133" s="61"/>
      <c r="E133" s="61"/>
      <c r="F133" s="61"/>
      <c r="G133" s="61"/>
      <c r="H133" s="61"/>
      <c r="I133" s="61"/>
      <c r="J133" s="61"/>
      <c r="K133" s="61"/>
      <c r="L133" s="45"/>
      <c r="M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</sheetData>
  <sheetProtection sheet="1" autoFilter="0" formatColumns="0" formatRows="0" objects="1" scenarios="1" spinCount="100000" saltValue="PpTiYUYWLjbMThSboQzAGBRi8NHLFmyudkPsBfZaKPGA6sRtZ/ctkpHY6w+po0J5EaRtoBdWe1n7cREb+lV81Q==" hashValue="EP8MqtXgda1OcqDxhWff/ZishJxwywDMlxoCfJZUVD+iA7wDgoRAaiuYB7BXrcEC4GHboXOS0gWYYZyaUHVdBA==" algorithmName="SHA-512" password="CC35"/>
  <autoFilter ref="C85:K132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75" customWidth="1"/>
    <col min="2" max="2" width="1.667969" style="275" customWidth="1"/>
    <col min="3" max="4" width="5" style="275" customWidth="1"/>
    <col min="5" max="5" width="11.66016" style="275" customWidth="1"/>
    <col min="6" max="6" width="9.160156" style="275" customWidth="1"/>
    <col min="7" max="7" width="5" style="275" customWidth="1"/>
    <col min="8" max="8" width="77.83203" style="275" customWidth="1"/>
    <col min="9" max="10" width="20" style="275" customWidth="1"/>
    <col min="11" max="11" width="1.667969" style="275" customWidth="1"/>
  </cols>
  <sheetData>
    <row r="1" s="1" customFormat="1" ht="37.5" customHeight="1"/>
    <row r="2" s="1" customFormat="1" ht="7.5" customHeight="1">
      <c r="B2" s="276"/>
      <c r="C2" s="277"/>
      <c r="D2" s="277"/>
      <c r="E2" s="277"/>
      <c r="F2" s="277"/>
      <c r="G2" s="277"/>
      <c r="H2" s="277"/>
      <c r="I2" s="277"/>
      <c r="J2" s="277"/>
      <c r="K2" s="278"/>
    </row>
    <row r="3" s="16" customFormat="1" ht="45" customHeight="1">
      <c r="B3" s="279"/>
      <c r="C3" s="280" t="s">
        <v>1271</v>
      </c>
      <c r="D3" s="280"/>
      <c r="E3" s="280"/>
      <c r="F3" s="280"/>
      <c r="G3" s="280"/>
      <c r="H3" s="280"/>
      <c r="I3" s="280"/>
      <c r="J3" s="280"/>
      <c r="K3" s="281"/>
    </row>
    <row r="4" s="1" customFormat="1" ht="25.5" customHeight="1">
      <c r="B4" s="282"/>
      <c r="C4" s="283" t="s">
        <v>1272</v>
      </c>
      <c r="D4" s="283"/>
      <c r="E4" s="283"/>
      <c r="F4" s="283"/>
      <c r="G4" s="283"/>
      <c r="H4" s="283"/>
      <c r="I4" s="283"/>
      <c r="J4" s="283"/>
      <c r="K4" s="284"/>
    </row>
    <row r="5" s="1" customFormat="1" ht="5.25" customHeight="1">
      <c r="B5" s="282"/>
      <c r="C5" s="285"/>
      <c r="D5" s="285"/>
      <c r="E5" s="285"/>
      <c r="F5" s="285"/>
      <c r="G5" s="285"/>
      <c r="H5" s="285"/>
      <c r="I5" s="285"/>
      <c r="J5" s="285"/>
      <c r="K5" s="284"/>
    </row>
    <row r="6" s="1" customFormat="1" ht="15" customHeight="1">
      <c r="B6" s="282"/>
      <c r="C6" s="286" t="s">
        <v>1273</v>
      </c>
      <c r="D6" s="286"/>
      <c r="E6" s="286"/>
      <c r="F6" s="286"/>
      <c r="G6" s="286"/>
      <c r="H6" s="286"/>
      <c r="I6" s="286"/>
      <c r="J6" s="286"/>
      <c r="K6" s="284"/>
    </row>
    <row r="7" s="1" customFormat="1" ht="15" customHeight="1">
      <c r="B7" s="287"/>
      <c r="C7" s="286" t="s">
        <v>1274</v>
      </c>
      <c r="D7" s="286"/>
      <c r="E7" s="286"/>
      <c r="F7" s="286"/>
      <c r="G7" s="286"/>
      <c r="H7" s="286"/>
      <c r="I7" s="286"/>
      <c r="J7" s="286"/>
      <c r="K7" s="284"/>
    </row>
    <row r="8" s="1" customFormat="1" ht="12.75" customHeight="1">
      <c r="B8" s="287"/>
      <c r="C8" s="286"/>
      <c r="D8" s="286"/>
      <c r="E8" s="286"/>
      <c r="F8" s="286"/>
      <c r="G8" s="286"/>
      <c r="H8" s="286"/>
      <c r="I8" s="286"/>
      <c r="J8" s="286"/>
      <c r="K8" s="284"/>
    </row>
    <row r="9" s="1" customFormat="1" ht="15" customHeight="1">
      <c r="B9" s="287"/>
      <c r="C9" s="286" t="s">
        <v>1275</v>
      </c>
      <c r="D9" s="286"/>
      <c r="E9" s="286"/>
      <c r="F9" s="286"/>
      <c r="G9" s="286"/>
      <c r="H9" s="286"/>
      <c r="I9" s="286"/>
      <c r="J9" s="286"/>
      <c r="K9" s="284"/>
    </row>
    <row r="10" s="1" customFormat="1" ht="15" customHeight="1">
      <c r="B10" s="287"/>
      <c r="C10" s="286"/>
      <c r="D10" s="286" t="s">
        <v>1276</v>
      </c>
      <c r="E10" s="286"/>
      <c r="F10" s="286"/>
      <c r="G10" s="286"/>
      <c r="H10" s="286"/>
      <c r="I10" s="286"/>
      <c r="J10" s="286"/>
      <c r="K10" s="284"/>
    </row>
    <row r="11" s="1" customFormat="1" ht="15" customHeight="1">
      <c r="B11" s="287"/>
      <c r="C11" s="288"/>
      <c r="D11" s="286" t="s">
        <v>1277</v>
      </c>
      <c r="E11" s="286"/>
      <c r="F11" s="286"/>
      <c r="G11" s="286"/>
      <c r="H11" s="286"/>
      <c r="I11" s="286"/>
      <c r="J11" s="286"/>
      <c r="K11" s="284"/>
    </row>
    <row r="12" s="1" customFormat="1" ht="15" customHeight="1">
      <c r="B12" s="287"/>
      <c r="C12" s="288"/>
      <c r="D12" s="286"/>
      <c r="E12" s="286"/>
      <c r="F12" s="286"/>
      <c r="G12" s="286"/>
      <c r="H12" s="286"/>
      <c r="I12" s="286"/>
      <c r="J12" s="286"/>
      <c r="K12" s="284"/>
    </row>
    <row r="13" s="1" customFormat="1" ht="15" customHeight="1">
      <c r="B13" s="287"/>
      <c r="C13" s="288"/>
      <c r="D13" s="289" t="s">
        <v>1278</v>
      </c>
      <c r="E13" s="286"/>
      <c r="F13" s="286"/>
      <c r="G13" s="286"/>
      <c r="H13" s="286"/>
      <c r="I13" s="286"/>
      <c r="J13" s="286"/>
      <c r="K13" s="284"/>
    </row>
    <row r="14" s="1" customFormat="1" ht="12.75" customHeight="1">
      <c r="B14" s="287"/>
      <c r="C14" s="288"/>
      <c r="D14" s="288"/>
      <c r="E14" s="288"/>
      <c r="F14" s="288"/>
      <c r="G14" s="288"/>
      <c r="H14" s="288"/>
      <c r="I14" s="288"/>
      <c r="J14" s="288"/>
      <c r="K14" s="284"/>
    </row>
    <row r="15" s="1" customFormat="1" ht="15" customHeight="1">
      <c r="B15" s="287"/>
      <c r="C15" s="288"/>
      <c r="D15" s="286" t="s">
        <v>1279</v>
      </c>
      <c r="E15" s="286"/>
      <c r="F15" s="286"/>
      <c r="G15" s="286"/>
      <c r="H15" s="286"/>
      <c r="I15" s="286"/>
      <c r="J15" s="286"/>
      <c r="K15" s="284"/>
    </row>
    <row r="16" s="1" customFormat="1" ht="15" customHeight="1">
      <c r="B16" s="287"/>
      <c r="C16" s="288"/>
      <c r="D16" s="286" t="s">
        <v>1280</v>
      </c>
      <c r="E16" s="286"/>
      <c r="F16" s="286"/>
      <c r="G16" s="286"/>
      <c r="H16" s="286"/>
      <c r="I16" s="286"/>
      <c r="J16" s="286"/>
      <c r="K16" s="284"/>
    </row>
    <row r="17" s="1" customFormat="1" ht="15" customHeight="1">
      <c r="B17" s="287"/>
      <c r="C17" s="288"/>
      <c r="D17" s="286" t="s">
        <v>1281</v>
      </c>
      <c r="E17" s="286"/>
      <c r="F17" s="286"/>
      <c r="G17" s="286"/>
      <c r="H17" s="286"/>
      <c r="I17" s="286"/>
      <c r="J17" s="286"/>
      <c r="K17" s="284"/>
    </row>
    <row r="18" s="1" customFormat="1" ht="15" customHeight="1">
      <c r="B18" s="287"/>
      <c r="C18" s="288"/>
      <c r="D18" s="288"/>
      <c r="E18" s="290" t="s">
        <v>79</v>
      </c>
      <c r="F18" s="286" t="s">
        <v>1282</v>
      </c>
      <c r="G18" s="286"/>
      <c r="H18" s="286"/>
      <c r="I18" s="286"/>
      <c r="J18" s="286"/>
      <c r="K18" s="284"/>
    </row>
    <row r="19" s="1" customFormat="1" ht="15" customHeight="1">
      <c r="B19" s="287"/>
      <c r="C19" s="288"/>
      <c r="D19" s="288"/>
      <c r="E19" s="290" t="s">
        <v>1283</v>
      </c>
      <c r="F19" s="286" t="s">
        <v>1284</v>
      </c>
      <c r="G19" s="286"/>
      <c r="H19" s="286"/>
      <c r="I19" s="286"/>
      <c r="J19" s="286"/>
      <c r="K19" s="284"/>
    </row>
    <row r="20" s="1" customFormat="1" ht="15" customHeight="1">
      <c r="B20" s="287"/>
      <c r="C20" s="288"/>
      <c r="D20" s="288"/>
      <c r="E20" s="290" t="s">
        <v>1285</v>
      </c>
      <c r="F20" s="286" t="s">
        <v>1286</v>
      </c>
      <c r="G20" s="286"/>
      <c r="H20" s="286"/>
      <c r="I20" s="286"/>
      <c r="J20" s="286"/>
      <c r="K20" s="284"/>
    </row>
    <row r="21" s="1" customFormat="1" ht="15" customHeight="1">
      <c r="B21" s="287"/>
      <c r="C21" s="288"/>
      <c r="D21" s="288"/>
      <c r="E21" s="290" t="s">
        <v>96</v>
      </c>
      <c r="F21" s="286" t="s">
        <v>97</v>
      </c>
      <c r="G21" s="286"/>
      <c r="H21" s="286"/>
      <c r="I21" s="286"/>
      <c r="J21" s="286"/>
      <c r="K21" s="284"/>
    </row>
    <row r="22" s="1" customFormat="1" ht="15" customHeight="1">
      <c r="B22" s="287"/>
      <c r="C22" s="288"/>
      <c r="D22" s="288"/>
      <c r="E22" s="290" t="s">
        <v>1287</v>
      </c>
      <c r="F22" s="286" t="s">
        <v>1288</v>
      </c>
      <c r="G22" s="286"/>
      <c r="H22" s="286"/>
      <c r="I22" s="286"/>
      <c r="J22" s="286"/>
      <c r="K22" s="284"/>
    </row>
    <row r="23" s="1" customFormat="1" ht="15" customHeight="1">
      <c r="B23" s="287"/>
      <c r="C23" s="288"/>
      <c r="D23" s="288"/>
      <c r="E23" s="290" t="s">
        <v>1289</v>
      </c>
      <c r="F23" s="286" t="s">
        <v>1290</v>
      </c>
      <c r="G23" s="286"/>
      <c r="H23" s="286"/>
      <c r="I23" s="286"/>
      <c r="J23" s="286"/>
      <c r="K23" s="284"/>
    </row>
    <row r="24" s="1" customFormat="1" ht="12.75" customHeight="1">
      <c r="B24" s="287"/>
      <c r="C24" s="288"/>
      <c r="D24" s="288"/>
      <c r="E24" s="288"/>
      <c r="F24" s="288"/>
      <c r="G24" s="288"/>
      <c r="H24" s="288"/>
      <c r="I24" s="288"/>
      <c r="J24" s="288"/>
      <c r="K24" s="284"/>
    </row>
    <row r="25" s="1" customFormat="1" ht="15" customHeight="1">
      <c r="B25" s="287"/>
      <c r="C25" s="286" t="s">
        <v>1291</v>
      </c>
      <c r="D25" s="286"/>
      <c r="E25" s="286"/>
      <c r="F25" s="286"/>
      <c r="G25" s="286"/>
      <c r="H25" s="286"/>
      <c r="I25" s="286"/>
      <c r="J25" s="286"/>
      <c r="K25" s="284"/>
    </row>
    <row r="26" s="1" customFormat="1" ht="15" customHeight="1">
      <c r="B26" s="287"/>
      <c r="C26" s="286" t="s">
        <v>1292</v>
      </c>
      <c r="D26" s="286"/>
      <c r="E26" s="286"/>
      <c r="F26" s="286"/>
      <c r="G26" s="286"/>
      <c r="H26" s="286"/>
      <c r="I26" s="286"/>
      <c r="J26" s="286"/>
      <c r="K26" s="284"/>
    </row>
    <row r="27" s="1" customFormat="1" ht="15" customHeight="1">
      <c r="B27" s="287"/>
      <c r="C27" s="286"/>
      <c r="D27" s="286" t="s">
        <v>1293</v>
      </c>
      <c r="E27" s="286"/>
      <c r="F27" s="286"/>
      <c r="G27" s="286"/>
      <c r="H27" s="286"/>
      <c r="I27" s="286"/>
      <c r="J27" s="286"/>
      <c r="K27" s="284"/>
    </row>
    <row r="28" s="1" customFormat="1" ht="15" customHeight="1">
      <c r="B28" s="287"/>
      <c r="C28" s="288"/>
      <c r="D28" s="286" t="s">
        <v>1294</v>
      </c>
      <c r="E28" s="286"/>
      <c r="F28" s="286"/>
      <c r="G28" s="286"/>
      <c r="H28" s="286"/>
      <c r="I28" s="286"/>
      <c r="J28" s="286"/>
      <c r="K28" s="284"/>
    </row>
    <row r="29" s="1" customFormat="1" ht="12.75" customHeight="1">
      <c r="B29" s="287"/>
      <c r="C29" s="288"/>
      <c r="D29" s="288"/>
      <c r="E29" s="288"/>
      <c r="F29" s="288"/>
      <c r="G29" s="288"/>
      <c r="H29" s="288"/>
      <c r="I29" s="288"/>
      <c r="J29" s="288"/>
      <c r="K29" s="284"/>
    </row>
    <row r="30" s="1" customFormat="1" ht="15" customHeight="1">
      <c r="B30" s="287"/>
      <c r="C30" s="288"/>
      <c r="D30" s="286" t="s">
        <v>1295</v>
      </c>
      <c r="E30" s="286"/>
      <c r="F30" s="286"/>
      <c r="G30" s="286"/>
      <c r="H30" s="286"/>
      <c r="I30" s="286"/>
      <c r="J30" s="286"/>
      <c r="K30" s="284"/>
    </row>
    <row r="31" s="1" customFormat="1" ht="15" customHeight="1">
      <c r="B31" s="287"/>
      <c r="C31" s="288"/>
      <c r="D31" s="286" t="s">
        <v>1296</v>
      </c>
      <c r="E31" s="286"/>
      <c r="F31" s="286"/>
      <c r="G31" s="286"/>
      <c r="H31" s="286"/>
      <c r="I31" s="286"/>
      <c r="J31" s="286"/>
      <c r="K31" s="284"/>
    </row>
    <row r="32" s="1" customFormat="1" ht="12.75" customHeight="1">
      <c r="B32" s="287"/>
      <c r="C32" s="288"/>
      <c r="D32" s="288"/>
      <c r="E32" s="288"/>
      <c r="F32" s="288"/>
      <c r="G32" s="288"/>
      <c r="H32" s="288"/>
      <c r="I32" s="288"/>
      <c r="J32" s="288"/>
      <c r="K32" s="284"/>
    </row>
    <row r="33" s="1" customFormat="1" ht="15" customHeight="1">
      <c r="B33" s="287"/>
      <c r="C33" s="288"/>
      <c r="D33" s="286" t="s">
        <v>1297</v>
      </c>
      <c r="E33" s="286"/>
      <c r="F33" s="286"/>
      <c r="G33" s="286"/>
      <c r="H33" s="286"/>
      <c r="I33" s="286"/>
      <c r="J33" s="286"/>
      <c r="K33" s="284"/>
    </row>
    <row r="34" s="1" customFormat="1" ht="15" customHeight="1">
      <c r="B34" s="287"/>
      <c r="C34" s="288"/>
      <c r="D34" s="286" t="s">
        <v>1298</v>
      </c>
      <c r="E34" s="286"/>
      <c r="F34" s="286"/>
      <c r="G34" s="286"/>
      <c r="H34" s="286"/>
      <c r="I34" s="286"/>
      <c r="J34" s="286"/>
      <c r="K34" s="284"/>
    </row>
    <row r="35" s="1" customFormat="1" ht="15" customHeight="1">
      <c r="B35" s="287"/>
      <c r="C35" s="288"/>
      <c r="D35" s="286" t="s">
        <v>1299</v>
      </c>
      <c r="E35" s="286"/>
      <c r="F35" s="286"/>
      <c r="G35" s="286"/>
      <c r="H35" s="286"/>
      <c r="I35" s="286"/>
      <c r="J35" s="286"/>
      <c r="K35" s="284"/>
    </row>
    <row r="36" s="1" customFormat="1" ht="15" customHeight="1">
      <c r="B36" s="287"/>
      <c r="C36" s="288"/>
      <c r="D36" s="286"/>
      <c r="E36" s="289" t="s">
        <v>117</v>
      </c>
      <c r="F36" s="286"/>
      <c r="G36" s="286" t="s">
        <v>1300</v>
      </c>
      <c r="H36" s="286"/>
      <c r="I36" s="286"/>
      <c r="J36" s="286"/>
      <c r="K36" s="284"/>
    </row>
    <row r="37" s="1" customFormat="1" ht="30.75" customHeight="1">
      <c r="B37" s="287"/>
      <c r="C37" s="288"/>
      <c r="D37" s="286"/>
      <c r="E37" s="289" t="s">
        <v>1301</v>
      </c>
      <c r="F37" s="286"/>
      <c r="G37" s="286" t="s">
        <v>1302</v>
      </c>
      <c r="H37" s="286"/>
      <c r="I37" s="286"/>
      <c r="J37" s="286"/>
      <c r="K37" s="284"/>
    </row>
    <row r="38" s="1" customFormat="1" ht="15" customHeight="1">
      <c r="B38" s="287"/>
      <c r="C38" s="288"/>
      <c r="D38" s="286"/>
      <c r="E38" s="289" t="s">
        <v>53</v>
      </c>
      <c r="F38" s="286"/>
      <c r="G38" s="286" t="s">
        <v>1303</v>
      </c>
      <c r="H38" s="286"/>
      <c r="I38" s="286"/>
      <c r="J38" s="286"/>
      <c r="K38" s="284"/>
    </row>
    <row r="39" s="1" customFormat="1" ht="15" customHeight="1">
      <c r="B39" s="287"/>
      <c r="C39" s="288"/>
      <c r="D39" s="286"/>
      <c r="E39" s="289" t="s">
        <v>54</v>
      </c>
      <c r="F39" s="286"/>
      <c r="G39" s="286" t="s">
        <v>1304</v>
      </c>
      <c r="H39" s="286"/>
      <c r="I39" s="286"/>
      <c r="J39" s="286"/>
      <c r="K39" s="284"/>
    </row>
    <row r="40" s="1" customFormat="1" ht="15" customHeight="1">
      <c r="B40" s="287"/>
      <c r="C40" s="288"/>
      <c r="D40" s="286"/>
      <c r="E40" s="289" t="s">
        <v>118</v>
      </c>
      <c r="F40" s="286"/>
      <c r="G40" s="286" t="s">
        <v>1305</v>
      </c>
      <c r="H40" s="286"/>
      <c r="I40" s="286"/>
      <c r="J40" s="286"/>
      <c r="K40" s="284"/>
    </row>
    <row r="41" s="1" customFormat="1" ht="15" customHeight="1">
      <c r="B41" s="287"/>
      <c r="C41" s="288"/>
      <c r="D41" s="286"/>
      <c r="E41" s="289" t="s">
        <v>119</v>
      </c>
      <c r="F41" s="286"/>
      <c r="G41" s="286" t="s">
        <v>1306</v>
      </c>
      <c r="H41" s="286"/>
      <c r="I41" s="286"/>
      <c r="J41" s="286"/>
      <c r="K41" s="284"/>
    </row>
    <row r="42" s="1" customFormat="1" ht="15" customHeight="1">
      <c r="B42" s="287"/>
      <c r="C42" s="288"/>
      <c r="D42" s="286"/>
      <c r="E42" s="289" t="s">
        <v>1307</v>
      </c>
      <c r="F42" s="286"/>
      <c r="G42" s="286" t="s">
        <v>1308</v>
      </c>
      <c r="H42" s="286"/>
      <c r="I42" s="286"/>
      <c r="J42" s="286"/>
      <c r="K42" s="284"/>
    </row>
    <row r="43" s="1" customFormat="1" ht="15" customHeight="1">
      <c r="B43" s="287"/>
      <c r="C43" s="288"/>
      <c r="D43" s="286"/>
      <c r="E43" s="289"/>
      <c r="F43" s="286"/>
      <c r="G43" s="286" t="s">
        <v>1309</v>
      </c>
      <c r="H43" s="286"/>
      <c r="I43" s="286"/>
      <c r="J43" s="286"/>
      <c r="K43" s="284"/>
    </row>
    <row r="44" s="1" customFormat="1" ht="15" customHeight="1">
      <c r="B44" s="287"/>
      <c r="C44" s="288"/>
      <c r="D44" s="286"/>
      <c r="E44" s="289" t="s">
        <v>1310</v>
      </c>
      <c r="F44" s="286"/>
      <c r="G44" s="286" t="s">
        <v>1311</v>
      </c>
      <c r="H44" s="286"/>
      <c r="I44" s="286"/>
      <c r="J44" s="286"/>
      <c r="K44" s="284"/>
    </row>
    <row r="45" s="1" customFormat="1" ht="15" customHeight="1">
      <c r="B45" s="287"/>
      <c r="C45" s="288"/>
      <c r="D45" s="286"/>
      <c r="E45" s="289" t="s">
        <v>121</v>
      </c>
      <c r="F45" s="286"/>
      <c r="G45" s="286" t="s">
        <v>1312</v>
      </c>
      <c r="H45" s="286"/>
      <c r="I45" s="286"/>
      <c r="J45" s="286"/>
      <c r="K45" s="284"/>
    </row>
    <row r="46" s="1" customFormat="1" ht="12.75" customHeight="1">
      <c r="B46" s="287"/>
      <c r="C46" s="288"/>
      <c r="D46" s="286"/>
      <c r="E46" s="286"/>
      <c r="F46" s="286"/>
      <c r="G46" s="286"/>
      <c r="H46" s="286"/>
      <c r="I46" s="286"/>
      <c r="J46" s="286"/>
      <c r="K46" s="284"/>
    </row>
    <row r="47" s="1" customFormat="1" ht="15" customHeight="1">
      <c r="B47" s="287"/>
      <c r="C47" s="288"/>
      <c r="D47" s="286" t="s">
        <v>1313</v>
      </c>
      <c r="E47" s="286"/>
      <c r="F47" s="286"/>
      <c r="G47" s="286"/>
      <c r="H47" s="286"/>
      <c r="I47" s="286"/>
      <c r="J47" s="286"/>
      <c r="K47" s="284"/>
    </row>
    <row r="48" s="1" customFormat="1" ht="15" customHeight="1">
      <c r="B48" s="287"/>
      <c r="C48" s="288"/>
      <c r="D48" s="288"/>
      <c r="E48" s="286" t="s">
        <v>1314</v>
      </c>
      <c r="F48" s="286"/>
      <c r="G48" s="286"/>
      <c r="H48" s="286"/>
      <c r="I48" s="286"/>
      <c r="J48" s="286"/>
      <c r="K48" s="284"/>
    </row>
    <row r="49" s="1" customFormat="1" ht="15" customHeight="1">
      <c r="B49" s="287"/>
      <c r="C49" s="288"/>
      <c r="D49" s="288"/>
      <c r="E49" s="286" t="s">
        <v>1315</v>
      </c>
      <c r="F49" s="286"/>
      <c r="G49" s="286"/>
      <c r="H49" s="286"/>
      <c r="I49" s="286"/>
      <c r="J49" s="286"/>
      <c r="K49" s="284"/>
    </row>
    <row r="50" s="1" customFormat="1" ht="15" customHeight="1">
      <c r="B50" s="287"/>
      <c r="C50" s="288"/>
      <c r="D50" s="288"/>
      <c r="E50" s="286" t="s">
        <v>1316</v>
      </c>
      <c r="F50" s="286"/>
      <c r="G50" s="286"/>
      <c r="H50" s="286"/>
      <c r="I50" s="286"/>
      <c r="J50" s="286"/>
      <c r="K50" s="284"/>
    </row>
    <row r="51" s="1" customFormat="1" ht="15" customHeight="1">
      <c r="B51" s="287"/>
      <c r="C51" s="288"/>
      <c r="D51" s="286" t="s">
        <v>1317</v>
      </c>
      <c r="E51" s="286"/>
      <c r="F51" s="286"/>
      <c r="G51" s="286"/>
      <c r="H51" s="286"/>
      <c r="I51" s="286"/>
      <c r="J51" s="286"/>
      <c r="K51" s="284"/>
    </row>
    <row r="52" s="1" customFormat="1" ht="25.5" customHeight="1">
      <c r="B52" s="282"/>
      <c r="C52" s="283" t="s">
        <v>1318</v>
      </c>
      <c r="D52" s="283"/>
      <c r="E52" s="283"/>
      <c r="F52" s="283"/>
      <c r="G52" s="283"/>
      <c r="H52" s="283"/>
      <c r="I52" s="283"/>
      <c r="J52" s="283"/>
      <c r="K52" s="284"/>
    </row>
    <row r="53" s="1" customFormat="1" ht="5.25" customHeight="1">
      <c r="B53" s="282"/>
      <c r="C53" s="285"/>
      <c r="D53" s="285"/>
      <c r="E53" s="285"/>
      <c r="F53" s="285"/>
      <c r="G53" s="285"/>
      <c r="H53" s="285"/>
      <c r="I53" s="285"/>
      <c r="J53" s="285"/>
      <c r="K53" s="284"/>
    </row>
    <row r="54" s="1" customFormat="1" ht="15" customHeight="1">
      <c r="B54" s="282"/>
      <c r="C54" s="286" t="s">
        <v>1319</v>
      </c>
      <c r="D54" s="286"/>
      <c r="E54" s="286"/>
      <c r="F54" s="286"/>
      <c r="G54" s="286"/>
      <c r="H54" s="286"/>
      <c r="I54" s="286"/>
      <c r="J54" s="286"/>
      <c r="K54" s="284"/>
    </row>
    <row r="55" s="1" customFormat="1" ht="15" customHeight="1">
      <c r="B55" s="282"/>
      <c r="C55" s="286" t="s">
        <v>1320</v>
      </c>
      <c r="D55" s="286"/>
      <c r="E55" s="286"/>
      <c r="F55" s="286"/>
      <c r="G55" s="286"/>
      <c r="H55" s="286"/>
      <c r="I55" s="286"/>
      <c r="J55" s="286"/>
      <c r="K55" s="284"/>
    </row>
    <row r="56" s="1" customFormat="1" ht="12.75" customHeight="1">
      <c r="B56" s="282"/>
      <c r="C56" s="286"/>
      <c r="D56" s="286"/>
      <c r="E56" s="286"/>
      <c r="F56" s="286"/>
      <c r="G56" s="286"/>
      <c r="H56" s="286"/>
      <c r="I56" s="286"/>
      <c r="J56" s="286"/>
      <c r="K56" s="284"/>
    </row>
    <row r="57" s="1" customFormat="1" ht="15" customHeight="1">
      <c r="B57" s="282"/>
      <c r="C57" s="286" t="s">
        <v>1321</v>
      </c>
      <c r="D57" s="286"/>
      <c r="E57" s="286"/>
      <c r="F57" s="286"/>
      <c r="G57" s="286"/>
      <c r="H57" s="286"/>
      <c r="I57" s="286"/>
      <c r="J57" s="286"/>
      <c r="K57" s="284"/>
    </row>
    <row r="58" s="1" customFormat="1" ht="15" customHeight="1">
      <c r="B58" s="282"/>
      <c r="C58" s="288"/>
      <c r="D58" s="286" t="s">
        <v>1322</v>
      </c>
      <c r="E58" s="286"/>
      <c r="F58" s="286"/>
      <c r="G58" s="286"/>
      <c r="H58" s="286"/>
      <c r="I58" s="286"/>
      <c r="J58" s="286"/>
      <c r="K58" s="284"/>
    </row>
    <row r="59" s="1" customFormat="1" ht="15" customHeight="1">
      <c r="B59" s="282"/>
      <c r="C59" s="288"/>
      <c r="D59" s="286" t="s">
        <v>1323</v>
      </c>
      <c r="E59" s="286"/>
      <c r="F59" s="286"/>
      <c r="G59" s="286"/>
      <c r="H59" s="286"/>
      <c r="I59" s="286"/>
      <c r="J59" s="286"/>
      <c r="K59" s="284"/>
    </row>
    <row r="60" s="1" customFormat="1" ht="15" customHeight="1">
      <c r="B60" s="282"/>
      <c r="C60" s="288"/>
      <c r="D60" s="286" t="s">
        <v>1324</v>
      </c>
      <c r="E60" s="286"/>
      <c r="F60" s="286"/>
      <c r="G60" s="286"/>
      <c r="H60" s="286"/>
      <c r="I60" s="286"/>
      <c r="J60" s="286"/>
      <c r="K60" s="284"/>
    </row>
    <row r="61" s="1" customFormat="1" ht="15" customHeight="1">
      <c r="B61" s="282"/>
      <c r="C61" s="288"/>
      <c r="D61" s="286" t="s">
        <v>1325</v>
      </c>
      <c r="E61" s="286"/>
      <c r="F61" s="286"/>
      <c r="G61" s="286"/>
      <c r="H61" s="286"/>
      <c r="I61" s="286"/>
      <c r="J61" s="286"/>
      <c r="K61" s="284"/>
    </row>
    <row r="62" s="1" customFormat="1" ht="15" customHeight="1">
      <c r="B62" s="282"/>
      <c r="C62" s="288"/>
      <c r="D62" s="291" t="s">
        <v>1326</v>
      </c>
      <c r="E62" s="291"/>
      <c r="F62" s="291"/>
      <c r="G62" s="291"/>
      <c r="H62" s="291"/>
      <c r="I62" s="291"/>
      <c r="J62" s="291"/>
      <c r="K62" s="284"/>
    </row>
    <row r="63" s="1" customFormat="1" ht="15" customHeight="1">
      <c r="B63" s="282"/>
      <c r="C63" s="288"/>
      <c r="D63" s="286" t="s">
        <v>1327</v>
      </c>
      <c r="E63" s="286"/>
      <c r="F63" s="286"/>
      <c r="G63" s="286"/>
      <c r="H63" s="286"/>
      <c r="I63" s="286"/>
      <c r="J63" s="286"/>
      <c r="K63" s="284"/>
    </row>
    <row r="64" s="1" customFormat="1" ht="12.75" customHeight="1">
      <c r="B64" s="282"/>
      <c r="C64" s="288"/>
      <c r="D64" s="288"/>
      <c r="E64" s="292"/>
      <c r="F64" s="288"/>
      <c r="G64" s="288"/>
      <c r="H64" s="288"/>
      <c r="I64" s="288"/>
      <c r="J64" s="288"/>
      <c r="K64" s="284"/>
    </row>
    <row r="65" s="1" customFormat="1" ht="15" customHeight="1">
      <c r="B65" s="282"/>
      <c r="C65" s="288"/>
      <c r="D65" s="286" t="s">
        <v>1328</v>
      </c>
      <c r="E65" s="286"/>
      <c r="F65" s="286"/>
      <c r="G65" s="286"/>
      <c r="H65" s="286"/>
      <c r="I65" s="286"/>
      <c r="J65" s="286"/>
      <c r="K65" s="284"/>
    </row>
    <row r="66" s="1" customFormat="1" ht="15" customHeight="1">
      <c r="B66" s="282"/>
      <c r="C66" s="288"/>
      <c r="D66" s="291" t="s">
        <v>1329</v>
      </c>
      <c r="E66" s="291"/>
      <c r="F66" s="291"/>
      <c r="G66" s="291"/>
      <c r="H66" s="291"/>
      <c r="I66" s="291"/>
      <c r="J66" s="291"/>
      <c r="K66" s="284"/>
    </row>
    <row r="67" s="1" customFormat="1" ht="15" customHeight="1">
      <c r="B67" s="282"/>
      <c r="C67" s="288"/>
      <c r="D67" s="286" t="s">
        <v>1330</v>
      </c>
      <c r="E67" s="286"/>
      <c r="F67" s="286"/>
      <c r="G67" s="286"/>
      <c r="H67" s="286"/>
      <c r="I67" s="286"/>
      <c r="J67" s="286"/>
      <c r="K67" s="284"/>
    </row>
    <row r="68" s="1" customFormat="1" ht="15" customHeight="1">
      <c r="B68" s="282"/>
      <c r="C68" s="288"/>
      <c r="D68" s="286" t="s">
        <v>1331</v>
      </c>
      <c r="E68" s="286"/>
      <c r="F68" s="286"/>
      <c r="G68" s="286"/>
      <c r="H68" s="286"/>
      <c r="I68" s="286"/>
      <c r="J68" s="286"/>
      <c r="K68" s="284"/>
    </row>
    <row r="69" s="1" customFormat="1" ht="15" customHeight="1">
      <c r="B69" s="282"/>
      <c r="C69" s="288"/>
      <c r="D69" s="286" t="s">
        <v>1332</v>
      </c>
      <c r="E69" s="286"/>
      <c r="F69" s="286"/>
      <c r="G69" s="286"/>
      <c r="H69" s="286"/>
      <c r="I69" s="286"/>
      <c r="J69" s="286"/>
      <c r="K69" s="284"/>
    </row>
    <row r="70" s="1" customFormat="1" ht="15" customHeight="1">
      <c r="B70" s="282"/>
      <c r="C70" s="288"/>
      <c r="D70" s="286" t="s">
        <v>1333</v>
      </c>
      <c r="E70" s="286"/>
      <c r="F70" s="286"/>
      <c r="G70" s="286"/>
      <c r="H70" s="286"/>
      <c r="I70" s="286"/>
      <c r="J70" s="286"/>
      <c r="K70" s="284"/>
    </row>
    <row r="71" s="1" customFormat="1" ht="12.75" customHeight="1">
      <c r="B71" s="293"/>
      <c r="C71" s="294"/>
      <c r="D71" s="294"/>
      <c r="E71" s="294"/>
      <c r="F71" s="294"/>
      <c r="G71" s="294"/>
      <c r="H71" s="294"/>
      <c r="I71" s="294"/>
      <c r="J71" s="294"/>
      <c r="K71" s="295"/>
    </row>
    <row r="72" s="1" customFormat="1" ht="18.75" customHeight="1">
      <c r="B72" s="296"/>
      <c r="C72" s="296"/>
      <c r="D72" s="296"/>
      <c r="E72" s="296"/>
      <c r="F72" s="296"/>
      <c r="G72" s="296"/>
      <c r="H72" s="296"/>
      <c r="I72" s="296"/>
      <c r="J72" s="296"/>
      <c r="K72" s="297"/>
    </row>
    <row r="73" s="1" customFormat="1" ht="18.75" customHeight="1">
      <c r="B73" s="297"/>
      <c r="C73" s="297"/>
      <c r="D73" s="297"/>
      <c r="E73" s="297"/>
      <c r="F73" s="297"/>
      <c r="G73" s="297"/>
      <c r="H73" s="297"/>
      <c r="I73" s="297"/>
      <c r="J73" s="297"/>
      <c r="K73" s="297"/>
    </row>
    <row r="74" s="1" customFormat="1" ht="7.5" customHeight="1">
      <c r="B74" s="298"/>
      <c r="C74" s="299"/>
      <c r="D74" s="299"/>
      <c r="E74" s="299"/>
      <c r="F74" s="299"/>
      <c r="G74" s="299"/>
      <c r="H74" s="299"/>
      <c r="I74" s="299"/>
      <c r="J74" s="299"/>
      <c r="K74" s="300"/>
    </row>
    <row r="75" s="1" customFormat="1" ht="45" customHeight="1">
      <c r="B75" s="301"/>
      <c r="C75" s="302" t="s">
        <v>1334</v>
      </c>
      <c r="D75" s="302"/>
      <c r="E75" s="302"/>
      <c r="F75" s="302"/>
      <c r="G75" s="302"/>
      <c r="H75" s="302"/>
      <c r="I75" s="302"/>
      <c r="J75" s="302"/>
      <c r="K75" s="303"/>
    </row>
    <row r="76" s="1" customFormat="1" ht="17.25" customHeight="1">
      <c r="B76" s="301"/>
      <c r="C76" s="304" t="s">
        <v>1335</v>
      </c>
      <c r="D76" s="304"/>
      <c r="E76" s="304"/>
      <c r="F76" s="304" t="s">
        <v>1336</v>
      </c>
      <c r="G76" s="305"/>
      <c r="H76" s="304" t="s">
        <v>54</v>
      </c>
      <c r="I76" s="304" t="s">
        <v>57</v>
      </c>
      <c r="J76" s="304" t="s">
        <v>1337</v>
      </c>
      <c r="K76" s="303"/>
    </row>
    <row r="77" s="1" customFormat="1" ht="17.25" customHeight="1">
      <c r="B77" s="301"/>
      <c r="C77" s="306" t="s">
        <v>1338</v>
      </c>
      <c r="D77" s="306"/>
      <c r="E77" s="306"/>
      <c r="F77" s="307" t="s">
        <v>1339</v>
      </c>
      <c r="G77" s="308"/>
      <c r="H77" s="306"/>
      <c r="I77" s="306"/>
      <c r="J77" s="306" t="s">
        <v>1340</v>
      </c>
      <c r="K77" s="303"/>
    </row>
    <row r="78" s="1" customFormat="1" ht="5.25" customHeight="1">
      <c r="B78" s="301"/>
      <c r="C78" s="309"/>
      <c r="D78" s="309"/>
      <c r="E78" s="309"/>
      <c r="F78" s="309"/>
      <c r="G78" s="310"/>
      <c r="H78" s="309"/>
      <c r="I78" s="309"/>
      <c r="J78" s="309"/>
      <c r="K78" s="303"/>
    </row>
    <row r="79" s="1" customFormat="1" ht="15" customHeight="1">
      <c r="B79" s="301"/>
      <c r="C79" s="289" t="s">
        <v>53</v>
      </c>
      <c r="D79" s="311"/>
      <c r="E79" s="311"/>
      <c r="F79" s="312" t="s">
        <v>1341</v>
      </c>
      <c r="G79" s="313"/>
      <c r="H79" s="289" t="s">
        <v>1342</v>
      </c>
      <c r="I79" s="289" t="s">
        <v>1343</v>
      </c>
      <c r="J79" s="289">
        <v>20</v>
      </c>
      <c r="K79" s="303"/>
    </row>
    <row r="80" s="1" customFormat="1" ht="15" customHeight="1">
      <c r="B80" s="301"/>
      <c r="C80" s="289" t="s">
        <v>1344</v>
      </c>
      <c r="D80" s="289"/>
      <c r="E80" s="289"/>
      <c r="F80" s="312" t="s">
        <v>1341</v>
      </c>
      <c r="G80" s="313"/>
      <c r="H80" s="289" t="s">
        <v>1345</v>
      </c>
      <c r="I80" s="289" t="s">
        <v>1343</v>
      </c>
      <c r="J80" s="289">
        <v>120</v>
      </c>
      <c r="K80" s="303"/>
    </row>
    <row r="81" s="1" customFormat="1" ht="15" customHeight="1">
      <c r="B81" s="314"/>
      <c r="C81" s="289" t="s">
        <v>1346</v>
      </c>
      <c r="D81" s="289"/>
      <c r="E81" s="289"/>
      <c r="F81" s="312" t="s">
        <v>1347</v>
      </c>
      <c r="G81" s="313"/>
      <c r="H81" s="289" t="s">
        <v>1348</v>
      </c>
      <c r="I81" s="289" t="s">
        <v>1343</v>
      </c>
      <c r="J81" s="289">
        <v>50</v>
      </c>
      <c r="K81" s="303"/>
    </row>
    <row r="82" s="1" customFormat="1" ht="15" customHeight="1">
      <c r="B82" s="314"/>
      <c r="C82" s="289" t="s">
        <v>1349</v>
      </c>
      <c r="D82" s="289"/>
      <c r="E82" s="289"/>
      <c r="F82" s="312" t="s">
        <v>1341</v>
      </c>
      <c r="G82" s="313"/>
      <c r="H82" s="289" t="s">
        <v>1350</v>
      </c>
      <c r="I82" s="289" t="s">
        <v>1351</v>
      </c>
      <c r="J82" s="289"/>
      <c r="K82" s="303"/>
    </row>
    <row r="83" s="1" customFormat="1" ht="15" customHeight="1">
      <c r="B83" s="314"/>
      <c r="C83" s="315" t="s">
        <v>1352</v>
      </c>
      <c r="D83" s="315"/>
      <c r="E83" s="315"/>
      <c r="F83" s="316" t="s">
        <v>1347</v>
      </c>
      <c r="G83" s="315"/>
      <c r="H83" s="315" t="s">
        <v>1353</v>
      </c>
      <c r="I83" s="315" t="s">
        <v>1343</v>
      </c>
      <c r="J83" s="315">
        <v>15</v>
      </c>
      <c r="K83" s="303"/>
    </row>
    <row r="84" s="1" customFormat="1" ht="15" customHeight="1">
      <c r="B84" s="314"/>
      <c r="C84" s="315" t="s">
        <v>1354</v>
      </c>
      <c r="D84" s="315"/>
      <c r="E84" s="315"/>
      <c r="F84" s="316" t="s">
        <v>1347</v>
      </c>
      <c r="G84" s="315"/>
      <c r="H84" s="315" t="s">
        <v>1355</v>
      </c>
      <c r="I84" s="315" t="s">
        <v>1343</v>
      </c>
      <c r="J84" s="315">
        <v>15</v>
      </c>
      <c r="K84" s="303"/>
    </row>
    <row r="85" s="1" customFormat="1" ht="15" customHeight="1">
      <c r="B85" s="314"/>
      <c r="C85" s="315" t="s">
        <v>1356</v>
      </c>
      <c r="D85" s="315"/>
      <c r="E85" s="315"/>
      <c r="F85" s="316" t="s">
        <v>1347</v>
      </c>
      <c r="G85" s="315"/>
      <c r="H85" s="315" t="s">
        <v>1357</v>
      </c>
      <c r="I85" s="315" t="s">
        <v>1343</v>
      </c>
      <c r="J85" s="315">
        <v>20</v>
      </c>
      <c r="K85" s="303"/>
    </row>
    <row r="86" s="1" customFormat="1" ht="15" customHeight="1">
      <c r="B86" s="314"/>
      <c r="C86" s="315" t="s">
        <v>1358</v>
      </c>
      <c r="D86" s="315"/>
      <c r="E86" s="315"/>
      <c r="F86" s="316" t="s">
        <v>1347</v>
      </c>
      <c r="G86" s="315"/>
      <c r="H86" s="315" t="s">
        <v>1359</v>
      </c>
      <c r="I86" s="315" t="s">
        <v>1343</v>
      </c>
      <c r="J86" s="315">
        <v>20</v>
      </c>
      <c r="K86" s="303"/>
    </row>
    <row r="87" s="1" customFormat="1" ht="15" customHeight="1">
      <c r="B87" s="314"/>
      <c r="C87" s="289" t="s">
        <v>1360</v>
      </c>
      <c r="D87" s="289"/>
      <c r="E87" s="289"/>
      <c r="F87" s="312" t="s">
        <v>1347</v>
      </c>
      <c r="G87" s="313"/>
      <c r="H87" s="289" t="s">
        <v>1361</v>
      </c>
      <c r="I87" s="289" t="s">
        <v>1343</v>
      </c>
      <c r="J87" s="289">
        <v>50</v>
      </c>
      <c r="K87" s="303"/>
    </row>
    <row r="88" s="1" customFormat="1" ht="15" customHeight="1">
      <c r="B88" s="314"/>
      <c r="C88" s="289" t="s">
        <v>1362</v>
      </c>
      <c r="D88" s="289"/>
      <c r="E88" s="289"/>
      <c r="F88" s="312" t="s">
        <v>1347</v>
      </c>
      <c r="G88" s="313"/>
      <c r="H88" s="289" t="s">
        <v>1363</v>
      </c>
      <c r="I88" s="289" t="s">
        <v>1343</v>
      </c>
      <c r="J88" s="289">
        <v>20</v>
      </c>
      <c r="K88" s="303"/>
    </row>
    <row r="89" s="1" customFormat="1" ht="15" customHeight="1">
      <c r="B89" s="314"/>
      <c r="C89" s="289" t="s">
        <v>1364</v>
      </c>
      <c r="D89" s="289"/>
      <c r="E89" s="289"/>
      <c r="F89" s="312" t="s">
        <v>1347</v>
      </c>
      <c r="G89" s="313"/>
      <c r="H89" s="289" t="s">
        <v>1365</v>
      </c>
      <c r="I89" s="289" t="s">
        <v>1343</v>
      </c>
      <c r="J89" s="289">
        <v>20</v>
      </c>
      <c r="K89" s="303"/>
    </row>
    <row r="90" s="1" customFormat="1" ht="15" customHeight="1">
      <c r="B90" s="314"/>
      <c r="C90" s="289" t="s">
        <v>1366</v>
      </c>
      <c r="D90" s="289"/>
      <c r="E90" s="289"/>
      <c r="F90" s="312" t="s">
        <v>1347</v>
      </c>
      <c r="G90" s="313"/>
      <c r="H90" s="289" t="s">
        <v>1367</v>
      </c>
      <c r="I90" s="289" t="s">
        <v>1343</v>
      </c>
      <c r="J90" s="289">
        <v>50</v>
      </c>
      <c r="K90" s="303"/>
    </row>
    <row r="91" s="1" customFormat="1" ht="15" customHeight="1">
      <c r="B91" s="314"/>
      <c r="C91" s="289" t="s">
        <v>1368</v>
      </c>
      <c r="D91" s="289"/>
      <c r="E91" s="289"/>
      <c r="F91" s="312" t="s">
        <v>1347</v>
      </c>
      <c r="G91" s="313"/>
      <c r="H91" s="289" t="s">
        <v>1368</v>
      </c>
      <c r="I91" s="289" t="s">
        <v>1343</v>
      </c>
      <c r="J91" s="289">
        <v>50</v>
      </c>
      <c r="K91" s="303"/>
    </row>
    <row r="92" s="1" customFormat="1" ht="15" customHeight="1">
      <c r="B92" s="314"/>
      <c r="C92" s="289" t="s">
        <v>1369</v>
      </c>
      <c r="D92" s="289"/>
      <c r="E92" s="289"/>
      <c r="F92" s="312" t="s">
        <v>1347</v>
      </c>
      <c r="G92" s="313"/>
      <c r="H92" s="289" t="s">
        <v>1370</v>
      </c>
      <c r="I92" s="289" t="s">
        <v>1343</v>
      </c>
      <c r="J92" s="289">
        <v>255</v>
      </c>
      <c r="K92" s="303"/>
    </row>
    <row r="93" s="1" customFormat="1" ht="15" customHeight="1">
      <c r="B93" s="314"/>
      <c r="C93" s="289" t="s">
        <v>1371</v>
      </c>
      <c r="D93" s="289"/>
      <c r="E93" s="289"/>
      <c r="F93" s="312" t="s">
        <v>1341</v>
      </c>
      <c r="G93" s="313"/>
      <c r="H93" s="289" t="s">
        <v>1372</v>
      </c>
      <c r="I93" s="289" t="s">
        <v>1373</v>
      </c>
      <c r="J93" s="289"/>
      <c r="K93" s="303"/>
    </row>
    <row r="94" s="1" customFormat="1" ht="15" customHeight="1">
      <c r="B94" s="314"/>
      <c r="C94" s="289" t="s">
        <v>1374</v>
      </c>
      <c r="D94" s="289"/>
      <c r="E94" s="289"/>
      <c r="F94" s="312" t="s">
        <v>1341</v>
      </c>
      <c r="G94" s="313"/>
      <c r="H94" s="289" t="s">
        <v>1375</v>
      </c>
      <c r="I94" s="289" t="s">
        <v>1376</v>
      </c>
      <c r="J94" s="289"/>
      <c r="K94" s="303"/>
    </row>
    <row r="95" s="1" customFormat="1" ht="15" customHeight="1">
      <c r="B95" s="314"/>
      <c r="C95" s="289" t="s">
        <v>1377</v>
      </c>
      <c r="D95" s="289"/>
      <c r="E95" s="289"/>
      <c r="F95" s="312" t="s">
        <v>1341</v>
      </c>
      <c r="G95" s="313"/>
      <c r="H95" s="289" t="s">
        <v>1377</v>
      </c>
      <c r="I95" s="289" t="s">
        <v>1376</v>
      </c>
      <c r="J95" s="289"/>
      <c r="K95" s="303"/>
    </row>
    <row r="96" s="1" customFormat="1" ht="15" customHeight="1">
      <c r="B96" s="314"/>
      <c r="C96" s="289" t="s">
        <v>38</v>
      </c>
      <c r="D96" s="289"/>
      <c r="E96" s="289"/>
      <c r="F96" s="312" t="s">
        <v>1341</v>
      </c>
      <c r="G96" s="313"/>
      <c r="H96" s="289" t="s">
        <v>1378</v>
      </c>
      <c r="I96" s="289" t="s">
        <v>1376</v>
      </c>
      <c r="J96" s="289"/>
      <c r="K96" s="303"/>
    </row>
    <row r="97" s="1" customFormat="1" ht="15" customHeight="1">
      <c r="B97" s="314"/>
      <c r="C97" s="289" t="s">
        <v>48</v>
      </c>
      <c r="D97" s="289"/>
      <c r="E97" s="289"/>
      <c r="F97" s="312" t="s">
        <v>1341</v>
      </c>
      <c r="G97" s="313"/>
      <c r="H97" s="289" t="s">
        <v>1379</v>
      </c>
      <c r="I97" s="289" t="s">
        <v>1376</v>
      </c>
      <c r="J97" s="289"/>
      <c r="K97" s="303"/>
    </row>
    <row r="98" s="1" customFormat="1" ht="15" customHeight="1">
      <c r="B98" s="317"/>
      <c r="C98" s="318"/>
      <c r="D98" s="318"/>
      <c r="E98" s="318"/>
      <c r="F98" s="318"/>
      <c r="G98" s="318"/>
      <c r="H98" s="318"/>
      <c r="I98" s="318"/>
      <c r="J98" s="318"/>
      <c r="K98" s="319"/>
    </row>
    <row r="99" s="1" customFormat="1" ht="18.75" customHeight="1">
      <c r="B99" s="320"/>
      <c r="C99" s="321"/>
      <c r="D99" s="321"/>
      <c r="E99" s="321"/>
      <c r="F99" s="321"/>
      <c r="G99" s="321"/>
      <c r="H99" s="321"/>
      <c r="I99" s="321"/>
      <c r="J99" s="321"/>
      <c r="K99" s="320"/>
    </row>
    <row r="100" s="1" customFormat="1" ht="18.75" customHeight="1">
      <c r="B100" s="297"/>
      <c r="C100" s="297"/>
      <c r="D100" s="297"/>
      <c r="E100" s="297"/>
      <c r="F100" s="297"/>
      <c r="G100" s="297"/>
      <c r="H100" s="297"/>
      <c r="I100" s="297"/>
      <c r="J100" s="297"/>
      <c r="K100" s="297"/>
    </row>
    <row r="101" s="1" customFormat="1" ht="7.5" customHeight="1">
      <c r="B101" s="298"/>
      <c r="C101" s="299"/>
      <c r="D101" s="299"/>
      <c r="E101" s="299"/>
      <c r="F101" s="299"/>
      <c r="G101" s="299"/>
      <c r="H101" s="299"/>
      <c r="I101" s="299"/>
      <c r="J101" s="299"/>
      <c r="K101" s="300"/>
    </row>
    <row r="102" s="1" customFormat="1" ht="45" customHeight="1">
      <c r="B102" s="301"/>
      <c r="C102" s="302" t="s">
        <v>1380</v>
      </c>
      <c r="D102" s="302"/>
      <c r="E102" s="302"/>
      <c r="F102" s="302"/>
      <c r="G102" s="302"/>
      <c r="H102" s="302"/>
      <c r="I102" s="302"/>
      <c r="J102" s="302"/>
      <c r="K102" s="303"/>
    </row>
    <row r="103" s="1" customFormat="1" ht="17.25" customHeight="1">
      <c r="B103" s="301"/>
      <c r="C103" s="304" t="s">
        <v>1335</v>
      </c>
      <c r="D103" s="304"/>
      <c r="E103" s="304"/>
      <c r="F103" s="304" t="s">
        <v>1336</v>
      </c>
      <c r="G103" s="305"/>
      <c r="H103" s="304" t="s">
        <v>54</v>
      </c>
      <c r="I103" s="304" t="s">
        <v>57</v>
      </c>
      <c r="J103" s="304" t="s">
        <v>1337</v>
      </c>
      <c r="K103" s="303"/>
    </row>
    <row r="104" s="1" customFormat="1" ht="17.25" customHeight="1">
      <c r="B104" s="301"/>
      <c r="C104" s="306" t="s">
        <v>1338</v>
      </c>
      <c r="D104" s="306"/>
      <c r="E104" s="306"/>
      <c r="F104" s="307" t="s">
        <v>1339</v>
      </c>
      <c r="G104" s="308"/>
      <c r="H104" s="306"/>
      <c r="I104" s="306"/>
      <c r="J104" s="306" t="s">
        <v>1340</v>
      </c>
      <c r="K104" s="303"/>
    </row>
    <row r="105" s="1" customFormat="1" ht="5.25" customHeight="1">
      <c r="B105" s="301"/>
      <c r="C105" s="304"/>
      <c r="D105" s="304"/>
      <c r="E105" s="304"/>
      <c r="F105" s="304"/>
      <c r="G105" s="322"/>
      <c r="H105" s="304"/>
      <c r="I105" s="304"/>
      <c r="J105" s="304"/>
      <c r="K105" s="303"/>
    </row>
    <row r="106" s="1" customFormat="1" ht="15" customHeight="1">
      <c r="B106" s="301"/>
      <c r="C106" s="289" t="s">
        <v>53</v>
      </c>
      <c r="D106" s="311"/>
      <c r="E106" s="311"/>
      <c r="F106" s="312" t="s">
        <v>1341</v>
      </c>
      <c r="G106" s="289"/>
      <c r="H106" s="289" t="s">
        <v>1381</v>
      </c>
      <c r="I106" s="289" t="s">
        <v>1343</v>
      </c>
      <c r="J106" s="289">
        <v>20</v>
      </c>
      <c r="K106" s="303"/>
    </row>
    <row r="107" s="1" customFormat="1" ht="15" customHeight="1">
      <c r="B107" s="301"/>
      <c r="C107" s="289" t="s">
        <v>1344</v>
      </c>
      <c r="D107" s="289"/>
      <c r="E107" s="289"/>
      <c r="F107" s="312" t="s">
        <v>1341</v>
      </c>
      <c r="G107" s="289"/>
      <c r="H107" s="289" t="s">
        <v>1381</v>
      </c>
      <c r="I107" s="289" t="s">
        <v>1343</v>
      </c>
      <c r="J107" s="289">
        <v>120</v>
      </c>
      <c r="K107" s="303"/>
    </row>
    <row r="108" s="1" customFormat="1" ht="15" customHeight="1">
      <c r="B108" s="314"/>
      <c r="C108" s="289" t="s">
        <v>1346</v>
      </c>
      <c r="D108" s="289"/>
      <c r="E108" s="289"/>
      <c r="F108" s="312" t="s">
        <v>1347</v>
      </c>
      <c r="G108" s="289"/>
      <c r="H108" s="289" t="s">
        <v>1381</v>
      </c>
      <c r="I108" s="289" t="s">
        <v>1343</v>
      </c>
      <c r="J108" s="289">
        <v>50</v>
      </c>
      <c r="K108" s="303"/>
    </row>
    <row r="109" s="1" customFormat="1" ht="15" customHeight="1">
      <c r="B109" s="314"/>
      <c r="C109" s="289" t="s">
        <v>1349</v>
      </c>
      <c r="D109" s="289"/>
      <c r="E109" s="289"/>
      <c r="F109" s="312" t="s">
        <v>1341</v>
      </c>
      <c r="G109" s="289"/>
      <c r="H109" s="289" t="s">
        <v>1381</v>
      </c>
      <c r="I109" s="289" t="s">
        <v>1351</v>
      </c>
      <c r="J109" s="289"/>
      <c r="K109" s="303"/>
    </row>
    <row r="110" s="1" customFormat="1" ht="15" customHeight="1">
      <c r="B110" s="314"/>
      <c r="C110" s="289" t="s">
        <v>1360</v>
      </c>
      <c r="D110" s="289"/>
      <c r="E110" s="289"/>
      <c r="F110" s="312" t="s">
        <v>1347</v>
      </c>
      <c r="G110" s="289"/>
      <c r="H110" s="289" t="s">
        <v>1381</v>
      </c>
      <c r="I110" s="289" t="s">
        <v>1343</v>
      </c>
      <c r="J110" s="289">
        <v>50</v>
      </c>
      <c r="K110" s="303"/>
    </row>
    <row r="111" s="1" customFormat="1" ht="15" customHeight="1">
      <c r="B111" s="314"/>
      <c r="C111" s="289" t="s">
        <v>1368</v>
      </c>
      <c r="D111" s="289"/>
      <c r="E111" s="289"/>
      <c r="F111" s="312" t="s">
        <v>1347</v>
      </c>
      <c r="G111" s="289"/>
      <c r="H111" s="289" t="s">
        <v>1381</v>
      </c>
      <c r="I111" s="289" t="s">
        <v>1343</v>
      </c>
      <c r="J111" s="289">
        <v>50</v>
      </c>
      <c r="K111" s="303"/>
    </row>
    <row r="112" s="1" customFormat="1" ht="15" customHeight="1">
      <c r="B112" s="314"/>
      <c r="C112" s="289" t="s">
        <v>1366</v>
      </c>
      <c r="D112" s="289"/>
      <c r="E112" s="289"/>
      <c r="F112" s="312" t="s">
        <v>1347</v>
      </c>
      <c r="G112" s="289"/>
      <c r="H112" s="289" t="s">
        <v>1381</v>
      </c>
      <c r="I112" s="289" t="s">
        <v>1343</v>
      </c>
      <c r="J112" s="289">
        <v>50</v>
      </c>
      <c r="K112" s="303"/>
    </row>
    <row r="113" s="1" customFormat="1" ht="15" customHeight="1">
      <c r="B113" s="314"/>
      <c r="C113" s="289" t="s">
        <v>53</v>
      </c>
      <c r="D113" s="289"/>
      <c r="E113" s="289"/>
      <c r="F113" s="312" t="s">
        <v>1341</v>
      </c>
      <c r="G113" s="289"/>
      <c r="H113" s="289" t="s">
        <v>1382</v>
      </c>
      <c r="I113" s="289" t="s">
        <v>1343</v>
      </c>
      <c r="J113" s="289">
        <v>20</v>
      </c>
      <c r="K113" s="303"/>
    </row>
    <row r="114" s="1" customFormat="1" ht="15" customHeight="1">
      <c r="B114" s="314"/>
      <c r="C114" s="289" t="s">
        <v>1383</v>
      </c>
      <c r="D114" s="289"/>
      <c r="E114" s="289"/>
      <c r="F114" s="312" t="s">
        <v>1341</v>
      </c>
      <c r="G114" s="289"/>
      <c r="H114" s="289" t="s">
        <v>1384</v>
      </c>
      <c r="I114" s="289" t="s">
        <v>1343</v>
      </c>
      <c r="J114" s="289">
        <v>120</v>
      </c>
      <c r="K114" s="303"/>
    </row>
    <row r="115" s="1" customFormat="1" ht="15" customHeight="1">
      <c r="B115" s="314"/>
      <c r="C115" s="289" t="s">
        <v>38</v>
      </c>
      <c r="D115" s="289"/>
      <c r="E115" s="289"/>
      <c r="F115" s="312" t="s">
        <v>1341</v>
      </c>
      <c r="G115" s="289"/>
      <c r="H115" s="289" t="s">
        <v>1385</v>
      </c>
      <c r="I115" s="289" t="s">
        <v>1376</v>
      </c>
      <c r="J115" s="289"/>
      <c r="K115" s="303"/>
    </row>
    <row r="116" s="1" customFormat="1" ht="15" customHeight="1">
      <c r="B116" s="314"/>
      <c r="C116" s="289" t="s">
        <v>48</v>
      </c>
      <c r="D116" s="289"/>
      <c r="E116" s="289"/>
      <c r="F116" s="312" t="s">
        <v>1341</v>
      </c>
      <c r="G116" s="289"/>
      <c r="H116" s="289" t="s">
        <v>1386</v>
      </c>
      <c r="I116" s="289" t="s">
        <v>1376</v>
      </c>
      <c r="J116" s="289"/>
      <c r="K116" s="303"/>
    </row>
    <row r="117" s="1" customFormat="1" ht="15" customHeight="1">
      <c r="B117" s="314"/>
      <c r="C117" s="289" t="s">
        <v>57</v>
      </c>
      <c r="D117" s="289"/>
      <c r="E117" s="289"/>
      <c r="F117" s="312" t="s">
        <v>1341</v>
      </c>
      <c r="G117" s="289"/>
      <c r="H117" s="289" t="s">
        <v>1387</v>
      </c>
      <c r="I117" s="289" t="s">
        <v>1388</v>
      </c>
      <c r="J117" s="289"/>
      <c r="K117" s="303"/>
    </row>
    <row r="118" s="1" customFormat="1" ht="15" customHeight="1">
      <c r="B118" s="317"/>
      <c r="C118" s="323"/>
      <c r="D118" s="323"/>
      <c r="E118" s="323"/>
      <c r="F118" s="323"/>
      <c r="G118" s="323"/>
      <c r="H118" s="323"/>
      <c r="I118" s="323"/>
      <c r="J118" s="323"/>
      <c r="K118" s="319"/>
    </row>
    <row r="119" s="1" customFormat="1" ht="18.75" customHeight="1">
      <c r="B119" s="324"/>
      <c r="C119" s="325"/>
      <c r="D119" s="325"/>
      <c r="E119" s="325"/>
      <c r="F119" s="326"/>
      <c r="G119" s="325"/>
      <c r="H119" s="325"/>
      <c r="I119" s="325"/>
      <c r="J119" s="325"/>
      <c r="K119" s="324"/>
    </row>
    <row r="120" s="1" customFormat="1" ht="18.75" customHeight="1">
      <c r="B120" s="297"/>
      <c r="C120" s="297"/>
      <c r="D120" s="297"/>
      <c r="E120" s="297"/>
      <c r="F120" s="297"/>
      <c r="G120" s="297"/>
      <c r="H120" s="297"/>
      <c r="I120" s="297"/>
      <c r="J120" s="297"/>
      <c r="K120" s="297"/>
    </row>
    <row r="121" s="1" customFormat="1" ht="7.5" customHeight="1">
      <c r="B121" s="327"/>
      <c r="C121" s="328"/>
      <c r="D121" s="328"/>
      <c r="E121" s="328"/>
      <c r="F121" s="328"/>
      <c r="G121" s="328"/>
      <c r="H121" s="328"/>
      <c r="I121" s="328"/>
      <c r="J121" s="328"/>
      <c r="K121" s="329"/>
    </row>
    <row r="122" s="1" customFormat="1" ht="45" customHeight="1">
      <c r="B122" s="330"/>
      <c r="C122" s="280" t="s">
        <v>1389</v>
      </c>
      <c r="D122" s="280"/>
      <c r="E122" s="280"/>
      <c r="F122" s="280"/>
      <c r="G122" s="280"/>
      <c r="H122" s="280"/>
      <c r="I122" s="280"/>
      <c r="J122" s="280"/>
      <c r="K122" s="331"/>
    </row>
    <row r="123" s="1" customFormat="1" ht="17.25" customHeight="1">
      <c r="B123" s="332"/>
      <c r="C123" s="304" t="s">
        <v>1335</v>
      </c>
      <c r="D123" s="304"/>
      <c r="E123" s="304"/>
      <c r="F123" s="304" t="s">
        <v>1336</v>
      </c>
      <c r="G123" s="305"/>
      <c r="H123" s="304" t="s">
        <v>54</v>
      </c>
      <c r="I123" s="304" t="s">
        <v>57</v>
      </c>
      <c r="J123" s="304" t="s">
        <v>1337</v>
      </c>
      <c r="K123" s="333"/>
    </row>
    <row r="124" s="1" customFormat="1" ht="17.25" customHeight="1">
      <c r="B124" s="332"/>
      <c r="C124" s="306" t="s">
        <v>1338</v>
      </c>
      <c r="D124" s="306"/>
      <c r="E124" s="306"/>
      <c r="F124" s="307" t="s">
        <v>1339</v>
      </c>
      <c r="G124" s="308"/>
      <c r="H124" s="306"/>
      <c r="I124" s="306"/>
      <c r="J124" s="306" t="s">
        <v>1340</v>
      </c>
      <c r="K124" s="333"/>
    </row>
    <row r="125" s="1" customFormat="1" ht="5.25" customHeight="1">
      <c r="B125" s="334"/>
      <c r="C125" s="309"/>
      <c r="D125" s="309"/>
      <c r="E125" s="309"/>
      <c r="F125" s="309"/>
      <c r="G125" s="335"/>
      <c r="H125" s="309"/>
      <c r="I125" s="309"/>
      <c r="J125" s="309"/>
      <c r="K125" s="336"/>
    </row>
    <row r="126" s="1" customFormat="1" ht="15" customHeight="1">
      <c r="B126" s="334"/>
      <c r="C126" s="289" t="s">
        <v>1344</v>
      </c>
      <c r="D126" s="311"/>
      <c r="E126" s="311"/>
      <c r="F126" s="312" t="s">
        <v>1341</v>
      </c>
      <c r="G126" s="289"/>
      <c r="H126" s="289" t="s">
        <v>1381</v>
      </c>
      <c r="I126" s="289" t="s">
        <v>1343</v>
      </c>
      <c r="J126" s="289">
        <v>120</v>
      </c>
      <c r="K126" s="337"/>
    </row>
    <row r="127" s="1" customFormat="1" ht="15" customHeight="1">
      <c r="B127" s="334"/>
      <c r="C127" s="289" t="s">
        <v>1390</v>
      </c>
      <c r="D127" s="289"/>
      <c r="E127" s="289"/>
      <c r="F127" s="312" t="s">
        <v>1341</v>
      </c>
      <c r="G127" s="289"/>
      <c r="H127" s="289" t="s">
        <v>1391</v>
      </c>
      <c r="I127" s="289" t="s">
        <v>1343</v>
      </c>
      <c r="J127" s="289" t="s">
        <v>1392</v>
      </c>
      <c r="K127" s="337"/>
    </row>
    <row r="128" s="1" customFormat="1" ht="15" customHeight="1">
      <c r="B128" s="334"/>
      <c r="C128" s="289" t="s">
        <v>1289</v>
      </c>
      <c r="D128" s="289"/>
      <c r="E128" s="289"/>
      <c r="F128" s="312" t="s">
        <v>1341</v>
      </c>
      <c r="G128" s="289"/>
      <c r="H128" s="289" t="s">
        <v>1393</v>
      </c>
      <c r="I128" s="289" t="s">
        <v>1343</v>
      </c>
      <c r="J128" s="289" t="s">
        <v>1392</v>
      </c>
      <c r="K128" s="337"/>
    </row>
    <row r="129" s="1" customFormat="1" ht="15" customHeight="1">
      <c r="B129" s="334"/>
      <c r="C129" s="289" t="s">
        <v>1352</v>
      </c>
      <c r="D129" s="289"/>
      <c r="E129" s="289"/>
      <c r="F129" s="312" t="s">
        <v>1347</v>
      </c>
      <c r="G129" s="289"/>
      <c r="H129" s="289" t="s">
        <v>1353</v>
      </c>
      <c r="I129" s="289" t="s">
        <v>1343</v>
      </c>
      <c r="J129" s="289">
        <v>15</v>
      </c>
      <c r="K129" s="337"/>
    </row>
    <row r="130" s="1" customFormat="1" ht="15" customHeight="1">
      <c r="B130" s="334"/>
      <c r="C130" s="315" t="s">
        <v>1354</v>
      </c>
      <c r="D130" s="315"/>
      <c r="E130" s="315"/>
      <c r="F130" s="316" t="s">
        <v>1347</v>
      </c>
      <c r="G130" s="315"/>
      <c r="H130" s="315" t="s">
        <v>1355</v>
      </c>
      <c r="I130" s="315" t="s">
        <v>1343</v>
      </c>
      <c r="J130" s="315">
        <v>15</v>
      </c>
      <c r="K130" s="337"/>
    </row>
    <row r="131" s="1" customFormat="1" ht="15" customHeight="1">
      <c r="B131" s="334"/>
      <c r="C131" s="315" t="s">
        <v>1356</v>
      </c>
      <c r="D131" s="315"/>
      <c r="E131" s="315"/>
      <c r="F131" s="316" t="s">
        <v>1347</v>
      </c>
      <c r="G131" s="315"/>
      <c r="H131" s="315" t="s">
        <v>1357</v>
      </c>
      <c r="I131" s="315" t="s">
        <v>1343</v>
      </c>
      <c r="J131" s="315">
        <v>20</v>
      </c>
      <c r="K131" s="337"/>
    </row>
    <row r="132" s="1" customFormat="1" ht="15" customHeight="1">
      <c r="B132" s="334"/>
      <c r="C132" s="315" t="s">
        <v>1358</v>
      </c>
      <c r="D132" s="315"/>
      <c r="E132" s="315"/>
      <c r="F132" s="316" t="s">
        <v>1347</v>
      </c>
      <c r="G132" s="315"/>
      <c r="H132" s="315" t="s">
        <v>1359</v>
      </c>
      <c r="I132" s="315" t="s">
        <v>1343</v>
      </c>
      <c r="J132" s="315">
        <v>20</v>
      </c>
      <c r="K132" s="337"/>
    </row>
    <row r="133" s="1" customFormat="1" ht="15" customHeight="1">
      <c r="B133" s="334"/>
      <c r="C133" s="289" t="s">
        <v>1346</v>
      </c>
      <c r="D133" s="289"/>
      <c r="E133" s="289"/>
      <c r="F133" s="312" t="s">
        <v>1347</v>
      </c>
      <c r="G133" s="289"/>
      <c r="H133" s="289" t="s">
        <v>1381</v>
      </c>
      <c r="I133" s="289" t="s">
        <v>1343</v>
      </c>
      <c r="J133" s="289">
        <v>50</v>
      </c>
      <c r="K133" s="337"/>
    </row>
    <row r="134" s="1" customFormat="1" ht="15" customHeight="1">
      <c r="B134" s="334"/>
      <c r="C134" s="289" t="s">
        <v>1360</v>
      </c>
      <c r="D134" s="289"/>
      <c r="E134" s="289"/>
      <c r="F134" s="312" t="s">
        <v>1347</v>
      </c>
      <c r="G134" s="289"/>
      <c r="H134" s="289" t="s">
        <v>1381</v>
      </c>
      <c r="I134" s="289" t="s">
        <v>1343</v>
      </c>
      <c r="J134" s="289">
        <v>50</v>
      </c>
      <c r="K134" s="337"/>
    </row>
    <row r="135" s="1" customFormat="1" ht="15" customHeight="1">
      <c r="B135" s="334"/>
      <c r="C135" s="289" t="s">
        <v>1366</v>
      </c>
      <c r="D135" s="289"/>
      <c r="E135" s="289"/>
      <c r="F135" s="312" t="s">
        <v>1347</v>
      </c>
      <c r="G135" s="289"/>
      <c r="H135" s="289" t="s">
        <v>1381</v>
      </c>
      <c r="I135" s="289" t="s">
        <v>1343</v>
      </c>
      <c r="J135" s="289">
        <v>50</v>
      </c>
      <c r="K135" s="337"/>
    </row>
    <row r="136" s="1" customFormat="1" ht="15" customHeight="1">
      <c r="B136" s="334"/>
      <c r="C136" s="289" t="s">
        <v>1368</v>
      </c>
      <c r="D136" s="289"/>
      <c r="E136" s="289"/>
      <c r="F136" s="312" t="s">
        <v>1347</v>
      </c>
      <c r="G136" s="289"/>
      <c r="H136" s="289" t="s">
        <v>1381</v>
      </c>
      <c r="I136" s="289" t="s">
        <v>1343</v>
      </c>
      <c r="J136" s="289">
        <v>50</v>
      </c>
      <c r="K136" s="337"/>
    </row>
    <row r="137" s="1" customFormat="1" ht="15" customHeight="1">
      <c r="B137" s="334"/>
      <c r="C137" s="289" t="s">
        <v>1369</v>
      </c>
      <c r="D137" s="289"/>
      <c r="E137" s="289"/>
      <c r="F137" s="312" t="s">
        <v>1347</v>
      </c>
      <c r="G137" s="289"/>
      <c r="H137" s="289" t="s">
        <v>1394</v>
      </c>
      <c r="I137" s="289" t="s">
        <v>1343</v>
      </c>
      <c r="J137" s="289">
        <v>255</v>
      </c>
      <c r="K137" s="337"/>
    </row>
    <row r="138" s="1" customFormat="1" ht="15" customHeight="1">
      <c r="B138" s="334"/>
      <c r="C138" s="289" t="s">
        <v>1371</v>
      </c>
      <c r="D138" s="289"/>
      <c r="E138" s="289"/>
      <c r="F138" s="312" t="s">
        <v>1341</v>
      </c>
      <c r="G138" s="289"/>
      <c r="H138" s="289" t="s">
        <v>1395</v>
      </c>
      <c r="I138" s="289" t="s">
        <v>1373</v>
      </c>
      <c r="J138" s="289"/>
      <c r="K138" s="337"/>
    </row>
    <row r="139" s="1" customFormat="1" ht="15" customHeight="1">
      <c r="B139" s="334"/>
      <c r="C139" s="289" t="s">
        <v>1374</v>
      </c>
      <c r="D139" s="289"/>
      <c r="E139" s="289"/>
      <c r="F139" s="312" t="s">
        <v>1341</v>
      </c>
      <c r="G139" s="289"/>
      <c r="H139" s="289" t="s">
        <v>1396</v>
      </c>
      <c r="I139" s="289" t="s">
        <v>1376</v>
      </c>
      <c r="J139" s="289"/>
      <c r="K139" s="337"/>
    </row>
    <row r="140" s="1" customFormat="1" ht="15" customHeight="1">
      <c r="B140" s="334"/>
      <c r="C140" s="289" t="s">
        <v>1377</v>
      </c>
      <c r="D140" s="289"/>
      <c r="E140" s="289"/>
      <c r="F140" s="312" t="s">
        <v>1341</v>
      </c>
      <c r="G140" s="289"/>
      <c r="H140" s="289" t="s">
        <v>1377</v>
      </c>
      <c r="I140" s="289" t="s">
        <v>1376</v>
      </c>
      <c r="J140" s="289"/>
      <c r="K140" s="337"/>
    </row>
    <row r="141" s="1" customFormat="1" ht="15" customHeight="1">
      <c r="B141" s="334"/>
      <c r="C141" s="289" t="s">
        <v>38</v>
      </c>
      <c r="D141" s="289"/>
      <c r="E141" s="289"/>
      <c r="F141" s="312" t="s">
        <v>1341</v>
      </c>
      <c r="G141" s="289"/>
      <c r="H141" s="289" t="s">
        <v>1397</v>
      </c>
      <c r="I141" s="289" t="s">
        <v>1376</v>
      </c>
      <c r="J141" s="289"/>
      <c r="K141" s="337"/>
    </row>
    <row r="142" s="1" customFormat="1" ht="15" customHeight="1">
      <c r="B142" s="334"/>
      <c r="C142" s="289" t="s">
        <v>1398</v>
      </c>
      <c r="D142" s="289"/>
      <c r="E142" s="289"/>
      <c r="F142" s="312" t="s">
        <v>1341</v>
      </c>
      <c r="G142" s="289"/>
      <c r="H142" s="289" t="s">
        <v>1399</v>
      </c>
      <c r="I142" s="289" t="s">
        <v>1376</v>
      </c>
      <c r="J142" s="289"/>
      <c r="K142" s="337"/>
    </row>
    <row r="143" s="1" customFormat="1" ht="15" customHeight="1">
      <c r="B143" s="338"/>
      <c r="C143" s="339"/>
      <c r="D143" s="339"/>
      <c r="E143" s="339"/>
      <c r="F143" s="339"/>
      <c r="G143" s="339"/>
      <c r="H143" s="339"/>
      <c r="I143" s="339"/>
      <c r="J143" s="339"/>
      <c r="K143" s="340"/>
    </row>
    <row r="144" s="1" customFormat="1" ht="18.75" customHeight="1">
      <c r="B144" s="325"/>
      <c r="C144" s="325"/>
      <c r="D144" s="325"/>
      <c r="E144" s="325"/>
      <c r="F144" s="326"/>
      <c r="G144" s="325"/>
      <c r="H144" s="325"/>
      <c r="I144" s="325"/>
      <c r="J144" s="325"/>
      <c r="K144" s="325"/>
    </row>
    <row r="145" s="1" customFormat="1" ht="18.75" customHeight="1">
      <c r="B145" s="297"/>
      <c r="C145" s="297"/>
      <c r="D145" s="297"/>
      <c r="E145" s="297"/>
      <c r="F145" s="297"/>
      <c r="G145" s="297"/>
      <c r="H145" s="297"/>
      <c r="I145" s="297"/>
      <c r="J145" s="297"/>
      <c r="K145" s="297"/>
    </row>
    <row r="146" s="1" customFormat="1" ht="7.5" customHeight="1">
      <c r="B146" s="298"/>
      <c r="C146" s="299"/>
      <c r="D146" s="299"/>
      <c r="E146" s="299"/>
      <c r="F146" s="299"/>
      <c r="G146" s="299"/>
      <c r="H146" s="299"/>
      <c r="I146" s="299"/>
      <c r="J146" s="299"/>
      <c r="K146" s="300"/>
    </row>
    <row r="147" s="1" customFormat="1" ht="45" customHeight="1">
      <c r="B147" s="301"/>
      <c r="C147" s="302" t="s">
        <v>1400</v>
      </c>
      <c r="D147" s="302"/>
      <c r="E147" s="302"/>
      <c r="F147" s="302"/>
      <c r="G147" s="302"/>
      <c r="H147" s="302"/>
      <c r="I147" s="302"/>
      <c r="J147" s="302"/>
      <c r="K147" s="303"/>
    </row>
    <row r="148" s="1" customFormat="1" ht="17.25" customHeight="1">
      <c r="B148" s="301"/>
      <c r="C148" s="304" t="s">
        <v>1335</v>
      </c>
      <c r="D148" s="304"/>
      <c r="E148" s="304"/>
      <c r="F148" s="304" t="s">
        <v>1336</v>
      </c>
      <c r="G148" s="305"/>
      <c r="H148" s="304" t="s">
        <v>54</v>
      </c>
      <c r="I148" s="304" t="s">
        <v>57</v>
      </c>
      <c r="J148" s="304" t="s">
        <v>1337</v>
      </c>
      <c r="K148" s="303"/>
    </row>
    <row r="149" s="1" customFormat="1" ht="17.25" customHeight="1">
      <c r="B149" s="301"/>
      <c r="C149" s="306" t="s">
        <v>1338</v>
      </c>
      <c r="D149" s="306"/>
      <c r="E149" s="306"/>
      <c r="F149" s="307" t="s">
        <v>1339</v>
      </c>
      <c r="G149" s="308"/>
      <c r="H149" s="306"/>
      <c r="I149" s="306"/>
      <c r="J149" s="306" t="s">
        <v>1340</v>
      </c>
      <c r="K149" s="303"/>
    </row>
    <row r="150" s="1" customFormat="1" ht="5.25" customHeight="1">
      <c r="B150" s="314"/>
      <c r="C150" s="309"/>
      <c r="D150" s="309"/>
      <c r="E150" s="309"/>
      <c r="F150" s="309"/>
      <c r="G150" s="310"/>
      <c r="H150" s="309"/>
      <c r="I150" s="309"/>
      <c r="J150" s="309"/>
      <c r="K150" s="337"/>
    </row>
    <row r="151" s="1" customFormat="1" ht="15" customHeight="1">
      <c r="B151" s="314"/>
      <c r="C151" s="341" t="s">
        <v>1344</v>
      </c>
      <c r="D151" s="289"/>
      <c r="E151" s="289"/>
      <c r="F151" s="342" t="s">
        <v>1341</v>
      </c>
      <c r="G151" s="289"/>
      <c r="H151" s="341" t="s">
        <v>1381</v>
      </c>
      <c r="I151" s="341" t="s">
        <v>1343</v>
      </c>
      <c r="J151" s="341">
        <v>120</v>
      </c>
      <c r="K151" s="337"/>
    </row>
    <row r="152" s="1" customFormat="1" ht="15" customHeight="1">
      <c r="B152" s="314"/>
      <c r="C152" s="341" t="s">
        <v>1390</v>
      </c>
      <c r="D152" s="289"/>
      <c r="E152" s="289"/>
      <c r="F152" s="342" t="s">
        <v>1341</v>
      </c>
      <c r="G152" s="289"/>
      <c r="H152" s="341" t="s">
        <v>1401</v>
      </c>
      <c r="I152" s="341" t="s">
        <v>1343</v>
      </c>
      <c r="J152" s="341" t="s">
        <v>1392</v>
      </c>
      <c r="K152" s="337"/>
    </row>
    <row r="153" s="1" customFormat="1" ht="15" customHeight="1">
      <c r="B153" s="314"/>
      <c r="C153" s="341" t="s">
        <v>1289</v>
      </c>
      <c r="D153" s="289"/>
      <c r="E153" s="289"/>
      <c r="F153" s="342" t="s">
        <v>1341</v>
      </c>
      <c r="G153" s="289"/>
      <c r="H153" s="341" t="s">
        <v>1402</v>
      </c>
      <c r="I153" s="341" t="s">
        <v>1343</v>
      </c>
      <c r="J153" s="341" t="s">
        <v>1392</v>
      </c>
      <c r="K153" s="337"/>
    </row>
    <row r="154" s="1" customFormat="1" ht="15" customHeight="1">
      <c r="B154" s="314"/>
      <c r="C154" s="341" t="s">
        <v>1346</v>
      </c>
      <c r="D154" s="289"/>
      <c r="E154" s="289"/>
      <c r="F154" s="342" t="s">
        <v>1347</v>
      </c>
      <c r="G154" s="289"/>
      <c r="H154" s="341" t="s">
        <v>1381</v>
      </c>
      <c r="I154" s="341" t="s">
        <v>1343</v>
      </c>
      <c r="J154" s="341">
        <v>50</v>
      </c>
      <c r="K154" s="337"/>
    </row>
    <row r="155" s="1" customFormat="1" ht="15" customHeight="1">
      <c r="B155" s="314"/>
      <c r="C155" s="341" t="s">
        <v>1349</v>
      </c>
      <c r="D155" s="289"/>
      <c r="E155" s="289"/>
      <c r="F155" s="342" t="s">
        <v>1341</v>
      </c>
      <c r="G155" s="289"/>
      <c r="H155" s="341" t="s">
        <v>1381</v>
      </c>
      <c r="I155" s="341" t="s">
        <v>1351</v>
      </c>
      <c r="J155" s="341"/>
      <c r="K155" s="337"/>
    </row>
    <row r="156" s="1" customFormat="1" ht="15" customHeight="1">
      <c r="B156" s="314"/>
      <c r="C156" s="341" t="s">
        <v>1360</v>
      </c>
      <c r="D156" s="289"/>
      <c r="E156" s="289"/>
      <c r="F156" s="342" t="s">
        <v>1347</v>
      </c>
      <c r="G156" s="289"/>
      <c r="H156" s="341" t="s">
        <v>1381</v>
      </c>
      <c r="I156" s="341" t="s">
        <v>1343</v>
      </c>
      <c r="J156" s="341">
        <v>50</v>
      </c>
      <c r="K156" s="337"/>
    </row>
    <row r="157" s="1" customFormat="1" ht="15" customHeight="1">
      <c r="B157" s="314"/>
      <c r="C157" s="341" t="s">
        <v>1368</v>
      </c>
      <c r="D157" s="289"/>
      <c r="E157" s="289"/>
      <c r="F157" s="342" t="s">
        <v>1347</v>
      </c>
      <c r="G157" s="289"/>
      <c r="H157" s="341" t="s">
        <v>1381</v>
      </c>
      <c r="I157" s="341" t="s">
        <v>1343</v>
      </c>
      <c r="J157" s="341">
        <v>50</v>
      </c>
      <c r="K157" s="337"/>
    </row>
    <row r="158" s="1" customFormat="1" ht="15" customHeight="1">
      <c r="B158" s="314"/>
      <c r="C158" s="341" t="s">
        <v>1366</v>
      </c>
      <c r="D158" s="289"/>
      <c r="E158" s="289"/>
      <c r="F158" s="342" t="s">
        <v>1347</v>
      </c>
      <c r="G158" s="289"/>
      <c r="H158" s="341" t="s">
        <v>1381</v>
      </c>
      <c r="I158" s="341" t="s">
        <v>1343</v>
      </c>
      <c r="J158" s="341">
        <v>50</v>
      </c>
      <c r="K158" s="337"/>
    </row>
    <row r="159" s="1" customFormat="1" ht="15" customHeight="1">
      <c r="B159" s="314"/>
      <c r="C159" s="341" t="s">
        <v>103</v>
      </c>
      <c r="D159" s="289"/>
      <c r="E159" s="289"/>
      <c r="F159" s="342" t="s">
        <v>1341</v>
      </c>
      <c r="G159" s="289"/>
      <c r="H159" s="341" t="s">
        <v>1403</v>
      </c>
      <c r="I159" s="341" t="s">
        <v>1343</v>
      </c>
      <c r="J159" s="341" t="s">
        <v>1404</v>
      </c>
      <c r="K159" s="337"/>
    </row>
    <row r="160" s="1" customFormat="1" ht="15" customHeight="1">
      <c r="B160" s="314"/>
      <c r="C160" s="341" t="s">
        <v>1405</v>
      </c>
      <c r="D160" s="289"/>
      <c r="E160" s="289"/>
      <c r="F160" s="342" t="s">
        <v>1341</v>
      </c>
      <c r="G160" s="289"/>
      <c r="H160" s="341" t="s">
        <v>1406</v>
      </c>
      <c r="I160" s="341" t="s">
        <v>1376</v>
      </c>
      <c r="J160" s="341"/>
      <c r="K160" s="337"/>
    </row>
    <row r="161" s="1" customFormat="1" ht="15" customHeight="1">
      <c r="B161" s="343"/>
      <c r="C161" s="323"/>
      <c r="D161" s="323"/>
      <c r="E161" s="323"/>
      <c r="F161" s="323"/>
      <c r="G161" s="323"/>
      <c r="H161" s="323"/>
      <c r="I161" s="323"/>
      <c r="J161" s="323"/>
      <c r="K161" s="344"/>
    </row>
    <row r="162" s="1" customFormat="1" ht="18.75" customHeight="1">
      <c r="B162" s="325"/>
      <c r="C162" s="335"/>
      <c r="D162" s="335"/>
      <c r="E162" s="335"/>
      <c r="F162" s="345"/>
      <c r="G162" s="335"/>
      <c r="H162" s="335"/>
      <c r="I162" s="335"/>
      <c r="J162" s="335"/>
      <c r="K162" s="325"/>
    </row>
    <row r="163" s="1" customFormat="1" ht="18.75" customHeight="1">
      <c r="B163" s="297"/>
      <c r="C163" s="297"/>
      <c r="D163" s="297"/>
      <c r="E163" s="297"/>
      <c r="F163" s="297"/>
      <c r="G163" s="297"/>
      <c r="H163" s="297"/>
      <c r="I163" s="297"/>
      <c r="J163" s="297"/>
      <c r="K163" s="297"/>
    </row>
    <row r="164" s="1" customFormat="1" ht="7.5" customHeight="1">
      <c r="B164" s="276"/>
      <c r="C164" s="277"/>
      <c r="D164" s="277"/>
      <c r="E164" s="277"/>
      <c r="F164" s="277"/>
      <c r="G164" s="277"/>
      <c r="H164" s="277"/>
      <c r="I164" s="277"/>
      <c r="J164" s="277"/>
      <c r="K164" s="278"/>
    </row>
    <row r="165" s="1" customFormat="1" ht="45" customHeight="1">
      <c r="B165" s="279"/>
      <c r="C165" s="280" t="s">
        <v>1407</v>
      </c>
      <c r="D165" s="280"/>
      <c r="E165" s="280"/>
      <c r="F165" s="280"/>
      <c r="G165" s="280"/>
      <c r="H165" s="280"/>
      <c r="I165" s="280"/>
      <c r="J165" s="280"/>
      <c r="K165" s="281"/>
    </row>
    <row r="166" s="1" customFormat="1" ht="17.25" customHeight="1">
      <c r="B166" s="279"/>
      <c r="C166" s="304" t="s">
        <v>1335</v>
      </c>
      <c r="D166" s="304"/>
      <c r="E166" s="304"/>
      <c r="F166" s="304" t="s">
        <v>1336</v>
      </c>
      <c r="G166" s="346"/>
      <c r="H166" s="347" t="s">
        <v>54</v>
      </c>
      <c r="I166" s="347" t="s">
        <v>57</v>
      </c>
      <c r="J166" s="304" t="s">
        <v>1337</v>
      </c>
      <c r="K166" s="281"/>
    </row>
    <row r="167" s="1" customFormat="1" ht="17.25" customHeight="1">
      <c r="B167" s="282"/>
      <c r="C167" s="306" t="s">
        <v>1338</v>
      </c>
      <c r="D167" s="306"/>
      <c r="E167" s="306"/>
      <c r="F167" s="307" t="s">
        <v>1339</v>
      </c>
      <c r="G167" s="348"/>
      <c r="H167" s="349"/>
      <c r="I167" s="349"/>
      <c r="J167" s="306" t="s">
        <v>1340</v>
      </c>
      <c r="K167" s="284"/>
    </row>
    <row r="168" s="1" customFormat="1" ht="5.25" customHeight="1">
      <c r="B168" s="314"/>
      <c r="C168" s="309"/>
      <c r="D168" s="309"/>
      <c r="E168" s="309"/>
      <c r="F168" s="309"/>
      <c r="G168" s="310"/>
      <c r="H168" s="309"/>
      <c r="I168" s="309"/>
      <c r="J168" s="309"/>
      <c r="K168" s="337"/>
    </row>
    <row r="169" s="1" customFormat="1" ht="15" customHeight="1">
      <c r="B169" s="314"/>
      <c r="C169" s="289" t="s">
        <v>1344</v>
      </c>
      <c r="D169" s="289"/>
      <c r="E169" s="289"/>
      <c r="F169" s="312" t="s">
        <v>1341</v>
      </c>
      <c r="G169" s="289"/>
      <c r="H169" s="289" t="s">
        <v>1381</v>
      </c>
      <c r="I169" s="289" t="s">
        <v>1343</v>
      </c>
      <c r="J169" s="289">
        <v>120</v>
      </c>
      <c r="K169" s="337"/>
    </row>
    <row r="170" s="1" customFormat="1" ht="15" customHeight="1">
      <c r="B170" s="314"/>
      <c r="C170" s="289" t="s">
        <v>1390</v>
      </c>
      <c r="D170" s="289"/>
      <c r="E170" s="289"/>
      <c r="F170" s="312" t="s">
        <v>1341</v>
      </c>
      <c r="G170" s="289"/>
      <c r="H170" s="289" t="s">
        <v>1391</v>
      </c>
      <c r="I170" s="289" t="s">
        <v>1343</v>
      </c>
      <c r="J170" s="289" t="s">
        <v>1392</v>
      </c>
      <c r="K170" s="337"/>
    </row>
    <row r="171" s="1" customFormat="1" ht="15" customHeight="1">
      <c r="B171" s="314"/>
      <c r="C171" s="289" t="s">
        <v>1289</v>
      </c>
      <c r="D171" s="289"/>
      <c r="E171" s="289"/>
      <c r="F171" s="312" t="s">
        <v>1341</v>
      </c>
      <c r="G171" s="289"/>
      <c r="H171" s="289" t="s">
        <v>1408</v>
      </c>
      <c r="I171" s="289" t="s">
        <v>1343</v>
      </c>
      <c r="J171" s="289" t="s">
        <v>1392</v>
      </c>
      <c r="K171" s="337"/>
    </row>
    <row r="172" s="1" customFormat="1" ht="15" customHeight="1">
      <c r="B172" s="314"/>
      <c r="C172" s="289" t="s">
        <v>1346</v>
      </c>
      <c r="D172" s="289"/>
      <c r="E172" s="289"/>
      <c r="F172" s="312" t="s">
        <v>1347</v>
      </c>
      <c r="G172" s="289"/>
      <c r="H172" s="289" t="s">
        <v>1408</v>
      </c>
      <c r="I172" s="289" t="s">
        <v>1343</v>
      </c>
      <c r="J172" s="289">
        <v>50</v>
      </c>
      <c r="K172" s="337"/>
    </row>
    <row r="173" s="1" customFormat="1" ht="15" customHeight="1">
      <c r="B173" s="314"/>
      <c r="C173" s="289" t="s">
        <v>1349</v>
      </c>
      <c r="D173" s="289"/>
      <c r="E173" s="289"/>
      <c r="F173" s="312" t="s">
        <v>1341</v>
      </c>
      <c r="G173" s="289"/>
      <c r="H173" s="289" t="s">
        <v>1408</v>
      </c>
      <c r="I173" s="289" t="s">
        <v>1351</v>
      </c>
      <c r="J173" s="289"/>
      <c r="K173" s="337"/>
    </row>
    <row r="174" s="1" customFormat="1" ht="15" customHeight="1">
      <c r="B174" s="314"/>
      <c r="C174" s="289" t="s">
        <v>1360</v>
      </c>
      <c r="D174" s="289"/>
      <c r="E174" s="289"/>
      <c r="F174" s="312" t="s">
        <v>1347</v>
      </c>
      <c r="G174" s="289"/>
      <c r="H174" s="289" t="s">
        <v>1408</v>
      </c>
      <c r="I174" s="289" t="s">
        <v>1343</v>
      </c>
      <c r="J174" s="289">
        <v>50</v>
      </c>
      <c r="K174" s="337"/>
    </row>
    <row r="175" s="1" customFormat="1" ht="15" customHeight="1">
      <c r="B175" s="314"/>
      <c r="C175" s="289" t="s">
        <v>1368</v>
      </c>
      <c r="D175" s="289"/>
      <c r="E175" s="289"/>
      <c r="F175" s="312" t="s">
        <v>1347</v>
      </c>
      <c r="G175" s="289"/>
      <c r="H175" s="289" t="s">
        <v>1408</v>
      </c>
      <c r="I175" s="289" t="s">
        <v>1343</v>
      </c>
      <c r="J175" s="289">
        <v>50</v>
      </c>
      <c r="K175" s="337"/>
    </row>
    <row r="176" s="1" customFormat="1" ht="15" customHeight="1">
      <c r="B176" s="314"/>
      <c r="C176" s="289" t="s">
        <v>1366</v>
      </c>
      <c r="D176" s="289"/>
      <c r="E176" s="289"/>
      <c r="F176" s="312" t="s">
        <v>1347</v>
      </c>
      <c r="G176" s="289"/>
      <c r="H176" s="289" t="s">
        <v>1408</v>
      </c>
      <c r="I176" s="289" t="s">
        <v>1343</v>
      </c>
      <c r="J176" s="289">
        <v>50</v>
      </c>
      <c r="K176" s="337"/>
    </row>
    <row r="177" s="1" customFormat="1" ht="15" customHeight="1">
      <c r="B177" s="314"/>
      <c r="C177" s="289" t="s">
        <v>117</v>
      </c>
      <c r="D177" s="289"/>
      <c r="E177" s="289"/>
      <c r="F177" s="312" t="s">
        <v>1341</v>
      </c>
      <c r="G177" s="289"/>
      <c r="H177" s="289" t="s">
        <v>1409</v>
      </c>
      <c r="I177" s="289" t="s">
        <v>1410</v>
      </c>
      <c r="J177" s="289"/>
      <c r="K177" s="337"/>
    </row>
    <row r="178" s="1" customFormat="1" ht="15" customHeight="1">
      <c r="B178" s="314"/>
      <c r="C178" s="289" t="s">
        <v>57</v>
      </c>
      <c r="D178" s="289"/>
      <c r="E178" s="289"/>
      <c r="F178" s="312" t="s">
        <v>1341</v>
      </c>
      <c r="G178" s="289"/>
      <c r="H178" s="289" t="s">
        <v>1411</v>
      </c>
      <c r="I178" s="289" t="s">
        <v>1412</v>
      </c>
      <c r="J178" s="289">
        <v>1</v>
      </c>
      <c r="K178" s="337"/>
    </row>
    <row r="179" s="1" customFormat="1" ht="15" customHeight="1">
      <c r="B179" s="314"/>
      <c r="C179" s="289" t="s">
        <v>53</v>
      </c>
      <c r="D179" s="289"/>
      <c r="E179" s="289"/>
      <c r="F179" s="312" t="s">
        <v>1341</v>
      </c>
      <c r="G179" s="289"/>
      <c r="H179" s="289" t="s">
        <v>1413</v>
      </c>
      <c r="I179" s="289" t="s">
        <v>1343</v>
      </c>
      <c r="J179" s="289">
        <v>20</v>
      </c>
      <c r="K179" s="337"/>
    </row>
    <row r="180" s="1" customFormat="1" ht="15" customHeight="1">
      <c r="B180" s="314"/>
      <c r="C180" s="289" t="s">
        <v>54</v>
      </c>
      <c r="D180" s="289"/>
      <c r="E180" s="289"/>
      <c r="F180" s="312" t="s">
        <v>1341</v>
      </c>
      <c r="G180" s="289"/>
      <c r="H180" s="289" t="s">
        <v>1414</v>
      </c>
      <c r="I180" s="289" t="s">
        <v>1343</v>
      </c>
      <c r="J180" s="289">
        <v>255</v>
      </c>
      <c r="K180" s="337"/>
    </row>
    <row r="181" s="1" customFormat="1" ht="15" customHeight="1">
      <c r="B181" s="314"/>
      <c r="C181" s="289" t="s">
        <v>118</v>
      </c>
      <c r="D181" s="289"/>
      <c r="E181" s="289"/>
      <c r="F181" s="312" t="s">
        <v>1341</v>
      </c>
      <c r="G181" s="289"/>
      <c r="H181" s="289" t="s">
        <v>1305</v>
      </c>
      <c r="I181" s="289" t="s">
        <v>1343</v>
      </c>
      <c r="J181" s="289">
        <v>10</v>
      </c>
      <c r="K181" s="337"/>
    </row>
    <row r="182" s="1" customFormat="1" ht="15" customHeight="1">
      <c r="B182" s="314"/>
      <c r="C182" s="289" t="s">
        <v>119</v>
      </c>
      <c r="D182" s="289"/>
      <c r="E182" s="289"/>
      <c r="F182" s="312" t="s">
        <v>1341</v>
      </c>
      <c r="G182" s="289"/>
      <c r="H182" s="289" t="s">
        <v>1415</v>
      </c>
      <c r="I182" s="289" t="s">
        <v>1376</v>
      </c>
      <c r="J182" s="289"/>
      <c r="K182" s="337"/>
    </row>
    <row r="183" s="1" customFormat="1" ht="15" customHeight="1">
      <c r="B183" s="314"/>
      <c r="C183" s="289" t="s">
        <v>1416</v>
      </c>
      <c r="D183" s="289"/>
      <c r="E183" s="289"/>
      <c r="F183" s="312" t="s">
        <v>1341</v>
      </c>
      <c r="G183" s="289"/>
      <c r="H183" s="289" t="s">
        <v>1417</v>
      </c>
      <c r="I183" s="289" t="s">
        <v>1376</v>
      </c>
      <c r="J183" s="289"/>
      <c r="K183" s="337"/>
    </row>
    <row r="184" s="1" customFormat="1" ht="15" customHeight="1">
      <c r="B184" s="314"/>
      <c r="C184" s="289" t="s">
        <v>1405</v>
      </c>
      <c r="D184" s="289"/>
      <c r="E184" s="289"/>
      <c r="F184" s="312" t="s">
        <v>1341</v>
      </c>
      <c r="G184" s="289"/>
      <c r="H184" s="289" t="s">
        <v>1418</v>
      </c>
      <c r="I184" s="289" t="s">
        <v>1376</v>
      </c>
      <c r="J184" s="289"/>
      <c r="K184" s="337"/>
    </row>
    <row r="185" s="1" customFormat="1" ht="15" customHeight="1">
      <c r="B185" s="314"/>
      <c r="C185" s="289" t="s">
        <v>121</v>
      </c>
      <c r="D185" s="289"/>
      <c r="E185" s="289"/>
      <c r="F185" s="312" t="s">
        <v>1347</v>
      </c>
      <c r="G185" s="289"/>
      <c r="H185" s="289" t="s">
        <v>1419</v>
      </c>
      <c r="I185" s="289" t="s">
        <v>1343</v>
      </c>
      <c r="J185" s="289">
        <v>50</v>
      </c>
      <c r="K185" s="337"/>
    </row>
    <row r="186" s="1" customFormat="1" ht="15" customHeight="1">
      <c r="B186" s="314"/>
      <c r="C186" s="289" t="s">
        <v>1420</v>
      </c>
      <c r="D186" s="289"/>
      <c r="E186" s="289"/>
      <c r="F186" s="312" t="s">
        <v>1347</v>
      </c>
      <c r="G186" s="289"/>
      <c r="H186" s="289" t="s">
        <v>1421</v>
      </c>
      <c r="I186" s="289" t="s">
        <v>1422</v>
      </c>
      <c r="J186" s="289"/>
      <c r="K186" s="337"/>
    </row>
    <row r="187" s="1" customFormat="1" ht="15" customHeight="1">
      <c r="B187" s="314"/>
      <c r="C187" s="289" t="s">
        <v>1423</v>
      </c>
      <c r="D187" s="289"/>
      <c r="E187" s="289"/>
      <c r="F187" s="312" t="s">
        <v>1347</v>
      </c>
      <c r="G187" s="289"/>
      <c r="H187" s="289" t="s">
        <v>1424</v>
      </c>
      <c r="I187" s="289" t="s">
        <v>1422</v>
      </c>
      <c r="J187" s="289"/>
      <c r="K187" s="337"/>
    </row>
    <row r="188" s="1" customFormat="1" ht="15" customHeight="1">
      <c r="B188" s="314"/>
      <c r="C188" s="289" t="s">
        <v>1425</v>
      </c>
      <c r="D188" s="289"/>
      <c r="E188" s="289"/>
      <c r="F188" s="312" t="s">
        <v>1347</v>
      </c>
      <c r="G188" s="289"/>
      <c r="H188" s="289" t="s">
        <v>1426</v>
      </c>
      <c r="I188" s="289" t="s">
        <v>1422</v>
      </c>
      <c r="J188" s="289"/>
      <c r="K188" s="337"/>
    </row>
    <row r="189" s="1" customFormat="1" ht="15" customHeight="1">
      <c r="B189" s="314"/>
      <c r="C189" s="350" t="s">
        <v>1427</v>
      </c>
      <c r="D189" s="289"/>
      <c r="E189" s="289"/>
      <c r="F189" s="312" t="s">
        <v>1347</v>
      </c>
      <c r="G189" s="289"/>
      <c r="H189" s="289" t="s">
        <v>1428</v>
      </c>
      <c r="I189" s="289" t="s">
        <v>1429</v>
      </c>
      <c r="J189" s="351" t="s">
        <v>1430</v>
      </c>
      <c r="K189" s="337"/>
    </row>
    <row r="190" s="1" customFormat="1" ht="15" customHeight="1">
      <c r="B190" s="314"/>
      <c r="C190" s="350" t="s">
        <v>42</v>
      </c>
      <c r="D190" s="289"/>
      <c r="E190" s="289"/>
      <c r="F190" s="312" t="s">
        <v>1341</v>
      </c>
      <c r="G190" s="289"/>
      <c r="H190" s="286" t="s">
        <v>1431</v>
      </c>
      <c r="I190" s="289" t="s">
        <v>1432</v>
      </c>
      <c r="J190" s="289"/>
      <c r="K190" s="337"/>
    </row>
    <row r="191" s="1" customFormat="1" ht="15" customHeight="1">
      <c r="B191" s="314"/>
      <c r="C191" s="350" t="s">
        <v>1433</v>
      </c>
      <c r="D191" s="289"/>
      <c r="E191" s="289"/>
      <c r="F191" s="312" t="s">
        <v>1341</v>
      </c>
      <c r="G191" s="289"/>
      <c r="H191" s="289" t="s">
        <v>1434</v>
      </c>
      <c r="I191" s="289" t="s">
        <v>1376</v>
      </c>
      <c r="J191" s="289"/>
      <c r="K191" s="337"/>
    </row>
    <row r="192" s="1" customFormat="1" ht="15" customHeight="1">
      <c r="B192" s="314"/>
      <c r="C192" s="350" t="s">
        <v>1435</v>
      </c>
      <c r="D192" s="289"/>
      <c r="E192" s="289"/>
      <c r="F192" s="312" t="s">
        <v>1341</v>
      </c>
      <c r="G192" s="289"/>
      <c r="H192" s="289" t="s">
        <v>1436</v>
      </c>
      <c r="I192" s="289" t="s">
        <v>1376</v>
      </c>
      <c r="J192" s="289"/>
      <c r="K192" s="337"/>
    </row>
    <row r="193" s="1" customFormat="1" ht="15" customHeight="1">
      <c r="B193" s="314"/>
      <c r="C193" s="350" t="s">
        <v>1437</v>
      </c>
      <c r="D193" s="289"/>
      <c r="E193" s="289"/>
      <c r="F193" s="312" t="s">
        <v>1347</v>
      </c>
      <c r="G193" s="289"/>
      <c r="H193" s="289" t="s">
        <v>1438</v>
      </c>
      <c r="I193" s="289" t="s">
        <v>1376</v>
      </c>
      <c r="J193" s="289"/>
      <c r="K193" s="337"/>
    </row>
    <row r="194" s="1" customFormat="1" ht="15" customHeight="1">
      <c r="B194" s="343"/>
      <c r="C194" s="352"/>
      <c r="D194" s="323"/>
      <c r="E194" s="323"/>
      <c r="F194" s="323"/>
      <c r="G194" s="323"/>
      <c r="H194" s="323"/>
      <c r="I194" s="323"/>
      <c r="J194" s="323"/>
      <c r="K194" s="344"/>
    </row>
    <row r="195" s="1" customFormat="1" ht="18.75" customHeight="1">
      <c r="B195" s="325"/>
      <c r="C195" s="335"/>
      <c r="D195" s="335"/>
      <c r="E195" s="335"/>
      <c r="F195" s="345"/>
      <c r="G195" s="335"/>
      <c r="H195" s="335"/>
      <c r="I195" s="335"/>
      <c r="J195" s="335"/>
      <c r="K195" s="325"/>
    </row>
    <row r="196" s="1" customFormat="1" ht="18.75" customHeight="1">
      <c r="B196" s="325"/>
      <c r="C196" s="335"/>
      <c r="D196" s="335"/>
      <c r="E196" s="335"/>
      <c r="F196" s="345"/>
      <c r="G196" s="335"/>
      <c r="H196" s="335"/>
      <c r="I196" s="335"/>
      <c r="J196" s="335"/>
      <c r="K196" s="325"/>
    </row>
    <row r="197" s="1" customFormat="1" ht="18.75" customHeight="1">
      <c r="B197" s="297"/>
      <c r="C197" s="297"/>
      <c r="D197" s="297"/>
      <c r="E197" s="297"/>
      <c r="F197" s="297"/>
      <c r="G197" s="297"/>
      <c r="H197" s="297"/>
      <c r="I197" s="297"/>
      <c r="J197" s="297"/>
      <c r="K197" s="297"/>
    </row>
    <row r="198" s="1" customFormat="1" ht="13.5">
      <c r="B198" s="276"/>
      <c r="C198" s="277"/>
      <c r="D198" s="277"/>
      <c r="E198" s="277"/>
      <c r="F198" s="277"/>
      <c r="G198" s="277"/>
      <c r="H198" s="277"/>
      <c r="I198" s="277"/>
      <c r="J198" s="277"/>
      <c r="K198" s="278"/>
    </row>
    <row r="199" s="1" customFormat="1" ht="21">
      <c r="B199" s="279"/>
      <c r="C199" s="280" t="s">
        <v>1439</v>
      </c>
      <c r="D199" s="280"/>
      <c r="E199" s="280"/>
      <c r="F199" s="280"/>
      <c r="G199" s="280"/>
      <c r="H199" s="280"/>
      <c r="I199" s="280"/>
      <c r="J199" s="280"/>
      <c r="K199" s="281"/>
    </row>
    <row r="200" s="1" customFormat="1" ht="25.5" customHeight="1">
      <c r="B200" s="279"/>
      <c r="C200" s="353" t="s">
        <v>1440</v>
      </c>
      <c r="D200" s="353"/>
      <c r="E200" s="353"/>
      <c r="F200" s="353" t="s">
        <v>1441</v>
      </c>
      <c r="G200" s="354"/>
      <c r="H200" s="353" t="s">
        <v>1442</v>
      </c>
      <c r="I200" s="353"/>
      <c r="J200" s="353"/>
      <c r="K200" s="281"/>
    </row>
    <row r="201" s="1" customFormat="1" ht="5.25" customHeight="1">
      <c r="B201" s="314"/>
      <c r="C201" s="309"/>
      <c r="D201" s="309"/>
      <c r="E201" s="309"/>
      <c r="F201" s="309"/>
      <c r="G201" s="335"/>
      <c r="H201" s="309"/>
      <c r="I201" s="309"/>
      <c r="J201" s="309"/>
      <c r="K201" s="337"/>
    </row>
    <row r="202" s="1" customFormat="1" ht="15" customHeight="1">
      <c r="B202" s="314"/>
      <c r="C202" s="289" t="s">
        <v>1432</v>
      </c>
      <c r="D202" s="289"/>
      <c r="E202" s="289"/>
      <c r="F202" s="312" t="s">
        <v>43</v>
      </c>
      <c r="G202" s="289"/>
      <c r="H202" s="289" t="s">
        <v>1443</v>
      </c>
      <c r="I202" s="289"/>
      <c r="J202" s="289"/>
      <c r="K202" s="337"/>
    </row>
    <row r="203" s="1" customFormat="1" ht="15" customHeight="1">
      <c r="B203" s="314"/>
      <c r="C203" s="289"/>
      <c r="D203" s="289"/>
      <c r="E203" s="289"/>
      <c r="F203" s="312" t="s">
        <v>44</v>
      </c>
      <c r="G203" s="289"/>
      <c r="H203" s="289" t="s">
        <v>1444</v>
      </c>
      <c r="I203" s="289"/>
      <c r="J203" s="289"/>
      <c r="K203" s="337"/>
    </row>
    <row r="204" s="1" customFormat="1" ht="15" customHeight="1">
      <c r="B204" s="314"/>
      <c r="C204" s="289"/>
      <c r="D204" s="289"/>
      <c r="E204" s="289"/>
      <c r="F204" s="312" t="s">
        <v>47</v>
      </c>
      <c r="G204" s="289"/>
      <c r="H204" s="289" t="s">
        <v>1445</v>
      </c>
      <c r="I204" s="289"/>
      <c r="J204" s="289"/>
      <c r="K204" s="337"/>
    </row>
    <row r="205" s="1" customFormat="1" ht="15" customHeight="1">
      <c r="B205" s="314"/>
      <c r="C205" s="289"/>
      <c r="D205" s="289"/>
      <c r="E205" s="289"/>
      <c r="F205" s="312" t="s">
        <v>45</v>
      </c>
      <c r="G205" s="289"/>
      <c r="H205" s="289" t="s">
        <v>1446</v>
      </c>
      <c r="I205" s="289"/>
      <c r="J205" s="289"/>
      <c r="K205" s="337"/>
    </row>
    <row r="206" s="1" customFormat="1" ht="15" customHeight="1">
      <c r="B206" s="314"/>
      <c r="C206" s="289"/>
      <c r="D206" s="289"/>
      <c r="E206" s="289"/>
      <c r="F206" s="312" t="s">
        <v>46</v>
      </c>
      <c r="G206" s="289"/>
      <c r="H206" s="289" t="s">
        <v>1447</v>
      </c>
      <c r="I206" s="289"/>
      <c r="J206" s="289"/>
      <c r="K206" s="337"/>
    </row>
    <row r="207" s="1" customFormat="1" ht="15" customHeight="1">
      <c r="B207" s="314"/>
      <c r="C207" s="289"/>
      <c r="D207" s="289"/>
      <c r="E207" s="289"/>
      <c r="F207" s="312"/>
      <c r="G207" s="289"/>
      <c r="H207" s="289"/>
      <c r="I207" s="289"/>
      <c r="J207" s="289"/>
      <c r="K207" s="337"/>
    </row>
    <row r="208" s="1" customFormat="1" ht="15" customHeight="1">
      <c r="B208" s="314"/>
      <c r="C208" s="289" t="s">
        <v>1388</v>
      </c>
      <c r="D208" s="289"/>
      <c r="E208" s="289"/>
      <c r="F208" s="312" t="s">
        <v>79</v>
      </c>
      <c r="G208" s="289"/>
      <c r="H208" s="289" t="s">
        <v>1448</v>
      </c>
      <c r="I208" s="289"/>
      <c r="J208" s="289"/>
      <c r="K208" s="337"/>
    </row>
    <row r="209" s="1" customFormat="1" ht="15" customHeight="1">
      <c r="B209" s="314"/>
      <c r="C209" s="289"/>
      <c r="D209" s="289"/>
      <c r="E209" s="289"/>
      <c r="F209" s="312" t="s">
        <v>1285</v>
      </c>
      <c r="G209" s="289"/>
      <c r="H209" s="289" t="s">
        <v>1286</v>
      </c>
      <c r="I209" s="289"/>
      <c r="J209" s="289"/>
      <c r="K209" s="337"/>
    </row>
    <row r="210" s="1" customFormat="1" ht="15" customHeight="1">
      <c r="B210" s="314"/>
      <c r="C210" s="289"/>
      <c r="D210" s="289"/>
      <c r="E210" s="289"/>
      <c r="F210" s="312" t="s">
        <v>1283</v>
      </c>
      <c r="G210" s="289"/>
      <c r="H210" s="289" t="s">
        <v>1449</v>
      </c>
      <c r="I210" s="289"/>
      <c r="J210" s="289"/>
      <c r="K210" s="337"/>
    </row>
    <row r="211" s="1" customFormat="1" ht="15" customHeight="1">
      <c r="B211" s="355"/>
      <c r="C211" s="289"/>
      <c r="D211" s="289"/>
      <c r="E211" s="289"/>
      <c r="F211" s="312" t="s">
        <v>96</v>
      </c>
      <c r="G211" s="350"/>
      <c r="H211" s="341" t="s">
        <v>97</v>
      </c>
      <c r="I211" s="341"/>
      <c r="J211" s="341"/>
      <c r="K211" s="356"/>
    </row>
    <row r="212" s="1" customFormat="1" ht="15" customHeight="1">
      <c r="B212" s="355"/>
      <c r="C212" s="289"/>
      <c r="D212" s="289"/>
      <c r="E212" s="289"/>
      <c r="F212" s="312" t="s">
        <v>1287</v>
      </c>
      <c r="G212" s="350"/>
      <c r="H212" s="341" t="s">
        <v>1450</v>
      </c>
      <c r="I212" s="341"/>
      <c r="J212" s="341"/>
      <c r="K212" s="356"/>
    </row>
    <row r="213" s="1" customFormat="1" ht="15" customHeight="1">
      <c r="B213" s="355"/>
      <c r="C213" s="289"/>
      <c r="D213" s="289"/>
      <c r="E213" s="289"/>
      <c r="F213" s="312"/>
      <c r="G213" s="350"/>
      <c r="H213" s="341"/>
      <c r="I213" s="341"/>
      <c r="J213" s="341"/>
      <c r="K213" s="356"/>
    </row>
    <row r="214" s="1" customFormat="1" ht="15" customHeight="1">
      <c r="B214" s="355"/>
      <c r="C214" s="289" t="s">
        <v>1412</v>
      </c>
      <c r="D214" s="289"/>
      <c r="E214" s="289"/>
      <c r="F214" s="312">
        <v>1</v>
      </c>
      <c r="G214" s="350"/>
      <c r="H214" s="341" t="s">
        <v>1451</v>
      </c>
      <c r="I214" s="341"/>
      <c r="J214" s="341"/>
      <c r="K214" s="356"/>
    </row>
    <row r="215" s="1" customFormat="1" ht="15" customHeight="1">
      <c r="B215" s="355"/>
      <c r="C215" s="289"/>
      <c r="D215" s="289"/>
      <c r="E215" s="289"/>
      <c r="F215" s="312">
        <v>2</v>
      </c>
      <c r="G215" s="350"/>
      <c r="H215" s="341" t="s">
        <v>1452</v>
      </c>
      <c r="I215" s="341"/>
      <c r="J215" s="341"/>
      <c r="K215" s="356"/>
    </row>
    <row r="216" s="1" customFormat="1" ht="15" customHeight="1">
      <c r="B216" s="355"/>
      <c r="C216" s="289"/>
      <c r="D216" s="289"/>
      <c r="E216" s="289"/>
      <c r="F216" s="312">
        <v>3</v>
      </c>
      <c r="G216" s="350"/>
      <c r="H216" s="341" t="s">
        <v>1453</v>
      </c>
      <c r="I216" s="341"/>
      <c r="J216" s="341"/>
      <c r="K216" s="356"/>
    </row>
    <row r="217" s="1" customFormat="1" ht="15" customHeight="1">
      <c r="B217" s="355"/>
      <c r="C217" s="289"/>
      <c r="D217" s="289"/>
      <c r="E217" s="289"/>
      <c r="F217" s="312">
        <v>4</v>
      </c>
      <c r="G217" s="350"/>
      <c r="H217" s="341" t="s">
        <v>1454</v>
      </c>
      <c r="I217" s="341"/>
      <c r="J217" s="341"/>
      <c r="K217" s="356"/>
    </row>
    <row r="218" s="1" customFormat="1" ht="12.75" customHeight="1">
      <c r="B218" s="357"/>
      <c r="C218" s="358"/>
      <c r="D218" s="358"/>
      <c r="E218" s="358"/>
      <c r="F218" s="358"/>
      <c r="G218" s="358"/>
      <c r="H218" s="358"/>
      <c r="I218" s="358"/>
      <c r="J218" s="358"/>
      <c r="K218" s="359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LAPTOP-1JLMHHIG\vozabal</dc:creator>
  <cp:lastModifiedBy>LAPTOP-1JLMHHIG\vozabal</cp:lastModifiedBy>
  <dcterms:created xsi:type="dcterms:W3CDTF">2021-04-28T10:35:32Z</dcterms:created>
  <dcterms:modified xsi:type="dcterms:W3CDTF">2021-04-28T10:35:45Z</dcterms:modified>
</cp:coreProperties>
</file>